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20d672e61f84f163/Desktop/"/>
    </mc:Choice>
  </mc:AlternateContent>
  <xr:revisionPtr revIDLastSave="21" documentId="13_ncr:1_{28FCE796-2D9D-4C0D-99E6-9D09A8397443}" xr6:coauthVersionLast="47" xr6:coauthVersionMax="47" xr10:uidLastSave="{BFCF1854-EE10-451F-976C-C6E9BED8257B}"/>
  <bookViews>
    <workbookView xWindow="-96" yWindow="-96" windowWidth="17472" windowHeight="10272" xr2:uid="{00000000-000D-0000-FFFF-FFFF00000000}"/>
  </bookViews>
  <sheets>
    <sheet name="机械工程" sheetId="2" r:id="rId1"/>
    <sheet name="机械" sheetId="4" r:id="rId2"/>
    <sheet name="材料加工&amp;焊接" sheetId="5" r:id="rId3"/>
    <sheet name="材料与化工" sheetId="7" r:id="rId4"/>
    <sheet name="航空宇航" sheetId="8" r:id="rId5"/>
  </sheets>
  <definedNames>
    <definedName name="_xlnm._FilterDatabase" localSheetId="1" hidden="1">机械!$A$5:$Q$88</definedName>
    <definedName name="_xlnm._FilterDatabase" localSheetId="0" hidden="1">机械工程!$A$5:$Q$20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8" l="1"/>
  <c r="I30" i="8"/>
  <c r="O29" i="8"/>
  <c r="I29" i="8"/>
  <c r="P29" i="8" s="1"/>
  <c r="O28" i="8"/>
  <c r="I28" i="8"/>
  <c r="P28" i="8" s="1"/>
  <c r="O27" i="8"/>
  <c r="I27" i="8"/>
  <c r="P27" i="8" s="1"/>
  <c r="O26" i="8"/>
  <c r="I26" i="8"/>
  <c r="O25" i="8"/>
  <c r="I25" i="8"/>
  <c r="O24" i="8"/>
  <c r="I24" i="8"/>
  <c r="P24" i="8" s="1"/>
  <c r="O23" i="8"/>
  <c r="I23" i="8"/>
  <c r="O22" i="8"/>
  <c r="I22" i="8"/>
  <c r="O21" i="8"/>
  <c r="I21" i="8"/>
  <c r="O20" i="8"/>
  <c r="I20" i="8"/>
  <c r="O19" i="8"/>
  <c r="I19" i="8"/>
  <c r="O18" i="8"/>
  <c r="I18" i="8"/>
  <c r="O17" i="8"/>
  <c r="I17" i="8"/>
  <c r="O16" i="8"/>
  <c r="I16" i="8"/>
  <c r="O15" i="8"/>
  <c r="I15" i="8"/>
  <c r="O14" i="8"/>
  <c r="I14" i="8"/>
  <c r="O13" i="8"/>
  <c r="I13" i="8"/>
  <c r="P13" i="8" s="1"/>
  <c r="O31" i="8"/>
  <c r="I31" i="8"/>
  <c r="O12" i="8"/>
  <c r="I12" i="8"/>
  <c r="O11" i="8"/>
  <c r="I11" i="8"/>
  <c r="O10" i="8"/>
  <c r="P10" i="8" s="1"/>
  <c r="O9" i="8"/>
  <c r="I9" i="8"/>
  <c r="O8" i="8"/>
  <c r="I8" i="8"/>
  <c r="O7" i="8"/>
  <c r="I7" i="8"/>
  <c r="O6" i="8"/>
  <c r="I6" i="8"/>
  <c r="P6" i="8" s="1"/>
  <c r="P28" i="7"/>
  <c r="I28" i="7"/>
  <c r="J28" i="7" s="1"/>
  <c r="P27" i="7"/>
  <c r="Q27" i="7" s="1"/>
  <c r="J27" i="7"/>
  <c r="I27" i="7"/>
  <c r="P26" i="7"/>
  <c r="I26" i="7"/>
  <c r="J26" i="7" s="1"/>
  <c r="Q26" i="7" s="1"/>
  <c r="P25" i="7"/>
  <c r="I25" i="7"/>
  <c r="J25" i="7" s="1"/>
  <c r="P24" i="7"/>
  <c r="I24" i="7"/>
  <c r="J24" i="7" s="1"/>
  <c r="P23" i="7"/>
  <c r="Q23" i="7" s="1"/>
  <c r="J23" i="7"/>
  <c r="I23" i="7"/>
  <c r="P22" i="7"/>
  <c r="I22" i="7"/>
  <c r="J22" i="7" s="1"/>
  <c r="Q22" i="7" s="1"/>
  <c r="P21" i="7"/>
  <c r="I21" i="7"/>
  <c r="J21" i="7" s="1"/>
  <c r="P20" i="7"/>
  <c r="I20" i="7"/>
  <c r="J20" i="7" s="1"/>
  <c r="P19" i="7"/>
  <c r="Q19" i="7" s="1"/>
  <c r="J19" i="7"/>
  <c r="I19" i="7"/>
  <c r="P18" i="7"/>
  <c r="I18" i="7"/>
  <c r="J18" i="7" s="1"/>
  <c r="Q18" i="7" s="1"/>
  <c r="P17" i="7"/>
  <c r="I17" i="7"/>
  <c r="J17" i="7" s="1"/>
  <c r="P16" i="7"/>
  <c r="I16" i="7"/>
  <c r="J16" i="7" s="1"/>
  <c r="P15" i="7"/>
  <c r="Q15" i="7" s="1"/>
  <c r="J15" i="7"/>
  <c r="I15" i="7"/>
  <c r="P14" i="7"/>
  <c r="I14" i="7"/>
  <c r="J14" i="7" s="1"/>
  <c r="Q14" i="7" s="1"/>
  <c r="P13" i="7"/>
  <c r="Q13" i="7" s="1"/>
  <c r="J13" i="7"/>
  <c r="P12" i="7"/>
  <c r="I12" i="7"/>
  <c r="J12" i="7" s="1"/>
  <c r="Q12" i="7" s="1"/>
  <c r="P11" i="7"/>
  <c r="Q11" i="7" s="1"/>
  <c r="I11" i="7"/>
  <c r="J11" i="7" s="1"/>
  <c r="P10" i="7"/>
  <c r="I10" i="7"/>
  <c r="J10" i="7" s="1"/>
  <c r="Q10" i="7" s="1"/>
  <c r="P9" i="7"/>
  <c r="Q9" i="7" s="1"/>
  <c r="J9" i="7"/>
  <c r="I9" i="7"/>
  <c r="P8" i="7"/>
  <c r="I8" i="7"/>
  <c r="J8" i="7" s="1"/>
  <c r="Q8" i="7" s="1"/>
  <c r="P7" i="7"/>
  <c r="Q7" i="7" s="1"/>
  <c r="I7" i="7"/>
  <c r="J7" i="7" s="1"/>
  <c r="P6" i="7"/>
  <c r="I6" i="7"/>
  <c r="J6" i="7" s="1"/>
  <c r="Q6" i="7" s="1"/>
  <c r="P27" i="5"/>
  <c r="Q27" i="5" s="1"/>
  <c r="I27" i="5"/>
  <c r="J27" i="5" s="1"/>
  <c r="P26" i="5"/>
  <c r="I26" i="5"/>
  <c r="J26" i="5" s="1"/>
  <c r="Q26" i="5" s="1"/>
  <c r="P25" i="5"/>
  <c r="I25" i="5"/>
  <c r="J25" i="5" s="1"/>
  <c r="P24" i="5"/>
  <c r="I24" i="5"/>
  <c r="J24" i="5" s="1"/>
  <c r="Q24" i="5" s="1"/>
  <c r="P23" i="5"/>
  <c r="I23" i="5"/>
  <c r="J23" i="5" s="1"/>
  <c r="P22" i="5"/>
  <c r="I22" i="5"/>
  <c r="J22" i="5" s="1"/>
  <c r="Q22" i="5" s="1"/>
  <c r="P21" i="5"/>
  <c r="I21" i="5"/>
  <c r="J21" i="5" s="1"/>
  <c r="P20" i="5"/>
  <c r="I20" i="5"/>
  <c r="J20" i="5" s="1"/>
  <c r="Q20" i="5" s="1"/>
  <c r="P19" i="5"/>
  <c r="Q19" i="5" s="1"/>
  <c r="I19" i="5"/>
  <c r="J19" i="5" s="1"/>
  <c r="P18" i="5"/>
  <c r="I18" i="5"/>
  <c r="J18" i="5" s="1"/>
  <c r="Q18" i="5" s="1"/>
  <c r="P17" i="5"/>
  <c r="Q17" i="5" s="1"/>
  <c r="J17" i="5"/>
  <c r="P16" i="5"/>
  <c r="I16" i="5"/>
  <c r="J16" i="5" s="1"/>
  <c r="Q15" i="5"/>
  <c r="P15" i="5"/>
  <c r="J15" i="5"/>
  <c r="I15" i="5"/>
  <c r="P14" i="5"/>
  <c r="Q14" i="5" s="1"/>
  <c r="J14" i="5"/>
  <c r="I14" i="5"/>
  <c r="Q13" i="5"/>
  <c r="P13" i="5"/>
  <c r="J13" i="5"/>
  <c r="P12" i="5"/>
  <c r="Q12" i="5" s="1"/>
  <c r="J12" i="5"/>
  <c r="I12" i="5"/>
  <c r="P11" i="5"/>
  <c r="Q11" i="5" s="1"/>
  <c r="J11" i="5"/>
  <c r="P10" i="5"/>
  <c r="I10" i="5"/>
  <c r="J10" i="5" s="1"/>
  <c r="Q10" i="5" s="1"/>
  <c r="P9" i="5"/>
  <c r="J9" i="5"/>
  <c r="Q9" i="5" s="1"/>
  <c r="I9" i="5"/>
  <c r="P8" i="5"/>
  <c r="I8" i="5"/>
  <c r="J8" i="5" s="1"/>
  <c r="P7" i="5"/>
  <c r="Q7" i="5" s="1"/>
  <c r="J7" i="5"/>
  <c r="I7" i="5"/>
  <c r="P6" i="5"/>
  <c r="I6" i="5"/>
  <c r="J6" i="5" s="1"/>
  <c r="Q6" i="5" s="1"/>
  <c r="O89" i="4"/>
  <c r="I89" i="4"/>
  <c r="O88" i="4"/>
  <c r="I88" i="4"/>
  <c r="O87" i="4"/>
  <c r="I87" i="4"/>
  <c r="P87" i="4" s="1"/>
  <c r="O86" i="4"/>
  <c r="I86" i="4"/>
  <c r="O85" i="4"/>
  <c r="I85" i="4"/>
  <c r="O84" i="4"/>
  <c r="I84" i="4"/>
  <c r="O83" i="4"/>
  <c r="I83" i="4"/>
  <c r="O82" i="4"/>
  <c r="I82" i="4"/>
  <c r="O81" i="4"/>
  <c r="I81" i="4"/>
  <c r="O80" i="4"/>
  <c r="I80" i="4"/>
  <c r="O79" i="4"/>
  <c r="I79" i="4"/>
  <c r="O78" i="4"/>
  <c r="I78" i="4"/>
  <c r="O77" i="4"/>
  <c r="I77" i="4"/>
  <c r="O76" i="4"/>
  <c r="I76" i="4"/>
  <c r="O75" i="4"/>
  <c r="I75" i="4"/>
  <c r="O73" i="4"/>
  <c r="I73" i="4"/>
  <c r="O72" i="4"/>
  <c r="I72" i="4"/>
  <c r="O71" i="4"/>
  <c r="I71" i="4"/>
  <c r="O70" i="4"/>
  <c r="I70" i="4"/>
  <c r="P70" i="4" s="1"/>
  <c r="O69" i="4"/>
  <c r="I69" i="4"/>
  <c r="O68" i="4"/>
  <c r="I68" i="4"/>
  <c r="O67" i="4"/>
  <c r="I67" i="4"/>
  <c r="O66" i="4"/>
  <c r="I66" i="4"/>
  <c r="O65" i="4"/>
  <c r="I65" i="4"/>
  <c r="O64" i="4"/>
  <c r="I64" i="4"/>
  <c r="O63" i="4"/>
  <c r="I63" i="4"/>
  <c r="O62" i="4"/>
  <c r="I62" i="4"/>
  <c r="O61" i="4"/>
  <c r="I61" i="4"/>
  <c r="O60" i="4"/>
  <c r="I60" i="4"/>
  <c r="O59" i="4"/>
  <c r="I59" i="4"/>
  <c r="O58" i="4"/>
  <c r="I58" i="4"/>
  <c r="O57" i="4"/>
  <c r="I57" i="4"/>
  <c r="O56" i="4"/>
  <c r="I56" i="4"/>
  <c r="O53" i="4"/>
  <c r="I53" i="4"/>
  <c r="O52" i="4"/>
  <c r="I52" i="4"/>
  <c r="P52" i="4" s="1"/>
  <c r="O51" i="4"/>
  <c r="I51" i="4"/>
  <c r="O55" i="4"/>
  <c r="I55" i="4"/>
  <c r="O54" i="4"/>
  <c r="I54" i="4"/>
  <c r="O50" i="4"/>
  <c r="I50" i="4"/>
  <c r="O49" i="4"/>
  <c r="I49" i="4"/>
  <c r="O48" i="4"/>
  <c r="I48" i="4"/>
  <c r="O47" i="4"/>
  <c r="I47" i="4"/>
  <c r="O91" i="4"/>
  <c r="I91" i="4"/>
  <c r="O46" i="4"/>
  <c r="P46" i="4" s="1"/>
  <c r="O45" i="4"/>
  <c r="I45" i="4"/>
  <c r="O44" i="4"/>
  <c r="I44" i="4"/>
  <c r="O43" i="4"/>
  <c r="I43" i="4"/>
  <c r="O42" i="4"/>
  <c r="I42" i="4"/>
  <c r="O41" i="4"/>
  <c r="P41" i="4" s="1"/>
  <c r="O40" i="4"/>
  <c r="I40" i="4"/>
  <c r="O39" i="4"/>
  <c r="I39" i="4"/>
  <c r="O38" i="4"/>
  <c r="I38" i="4"/>
  <c r="O37" i="4"/>
  <c r="I37" i="4"/>
  <c r="O36" i="4"/>
  <c r="I36" i="4"/>
  <c r="O90" i="4"/>
  <c r="I90" i="4"/>
  <c r="O35" i="4"/>
  <c r="I35" i="4"/>
  <c r="O34" i="4"/>
  <c r="I34" i="4"/>
  <c r="O33" i="4"/>
  <c r="I33" i="4"/>
  <c r="O32" i="4"/>
  <c r="I32" i="4"/>
  <c r="O31" i="4"/>
  <c r="I31" i="4"/>
  <c r="O30" i="4"/>
  <c r="I30" i="4"/>
  <c r="O29" i="4"/>
  <c r="I29" i="4"/>
  <c r="O28" i="4"/>
  <c r="I28" i="4"/>
  <c r="O26" i="4"/>
  <c r="I26" i="4"/>
  <c r="O27" i="4"/>
  <c r="I27" i="4"/>
  <c r="O25" i="4"/>
  <c r="P25" i="4" s="1"/>
  <c r="O23" i="4"/>
  <c r="I23" i="4"/>
  <c r="O24" i="4"/>
  <c r="I24" i="4"/>
  <c r="O22" i="4"/>
  <c r="I22" i="4"/>
  <c r="O21" i="4"/>
  <c r="P21" i="4" s="1"/>
  <c r="O74" i="4"/>
  <c r="I74" i="4"/>
  <c r="O20" i="4"/>
  <c r="I20" i="4"/>
  <c r="O19" i="4"/>
  <c r="I19" i="4"/>
  <c r="P19" i="4" s="1"/>
  <c r="O18" i="4"/>
  <c r="P18" i="4" s="1"/>
  <c r="O17" i="4"/>
  <c r="I17" i="4"/>
  <c r="O16" i="4"/>
  <c r="I16" i="4"/>
  <c r="O15" i="4"/>
  <c r="P15" i="4" s="1"/>
  <c r="O14" i="4"/>
  <c r="I14" i="4"/>
  <c r="O13" i="4"/>
  <c r="I13" i="4"/>
  <c r="O12" i="4"/>
  <c r="I12" i="4"/>
  <c r="O11" i="4"/>
  <c r="I11" i="4"/>
  <c r="O10" i="4"/>
  <c r="I10" i="4"/>
  <c r="O9" i="4"/>
  <c r="I9" i="4"/>
  <c r="O8" i="4"/>
  <c r="I8" i="4"/>
  <c r="O7" i="4"/>
  <c r="I7" i="4"/>
  <c r="O6" i="4"/>
  <c r="I6" i="4"/>
  <c r="O20" i="2"/>
  <c r="I20" i="2"/>
  <c r="O19" i="2"/>
  <c r="I19" i="2"/>
  <c r="P19" i="2" s="1"/>
  <c r="O18" i="2"/>
  <c r="I18" i="2"/>
  <c r="P18" i="2" s="1"/>
  <c r="O17" i="2"/>
  <c r="I17" i="2"/>
  <c r="O16" i="2"/>
  <c r="I16" i="2"/>
  <c r="P16" i="2" s="1"/>
  <c r="O15" i="2"/>
  <c r="I15" i="2"/>
  <c r="P15" i="2" s="1"/>
  <c r="O14" i="2"/>
  <c r="I14" i="2"/>
  <c r="P14" i="2" s="1"/>
  <c r="O13" i="2"/>
  <c r="I13" i="2"/>
  <c r="P13" i="2" s="1"/>
  <c r="O12" i="2"/>
  <c r="P12" i="2" s="1"/>
  <c r="O11" i="2"/>
  <c r="I11" i="2"/>
  <c r="O10" i="2"/>
  <c r="I10" i="2"/>
  <c r="O9" i="2"/>
  <c r="I9" i="2"/>
  <c r="P9" i="2" s="1"/>
  <c r="O8" i="2"/>
  <c r="I8" i="2"/>
  <c r="P8" i="2" s="1"/>
  <c r="O7" i="2"/>
  <c r="I7" i="2"/>
  <c r="P7" i="2" s="1"/>
  <c r="O6" i="2"/>
  <c r="I6" i="2"/>
  <c r="P6" i="2" s="1"/>
  <c r="P9" i="8" l="1"/>
  <c r="P35" i="4"/>
  <c r="P9" i="4"/>
  <c r="P34" i="4"/>
  <c r="P68" i="4"/>
  <c r="P77" i="4"/>
  <c r="P85" i="4"/>
  <c r="P45" i="4"/>
  <c r="P89" i="4"/>
  <c r="P23" i="4"/>
  <c r="P24" i="4"/>
  <c r="P53" i="4"/>
  <c r="P17" i="4"/>
  <c r="P10" i="4"/>
  <c r="P13" i="4"/>
  <c r="P30" i="4"/>
  <c r="P51" i="4"/>
  <c r="P7" i="4"/>
  <c r="P32" i="4"/>
  <c r="P39" i="4"/>
  <c r="P47" i="4"/>
  <c r="P8" i="4"/>
  <c r="P73" i="4"/>
  <c r="P82" i="4"/>
  <c r="P84" i="4"/>
  <c r="P37" i="4"/>
  <c r="P62" i="4"/>
  <c r="P79" i="4"/>
  <c r="P40" i="4"/>
  <c r="P71" i="4"/>
  <c r="P88" i="4"/>
  <c r="P20" i="4"/>
  <c r="P50" i="4"/>
  <c r="P58" i="4"/>
  <c r="P75" i="4"/>
  <c r="P54" i="4"/>
  <c r="P36" i="4"/>
  <c r="P44" i="4"/>
  <c r="P59" i="4"/>
  <c r="P67" i="4"/>
  <c r="P22" i="4"/>
  <c r="P6" i="4"/>
  <c r="P14" i="4"/>
  <c r="P31" i="4"/>
  <c r="P61" i="4"/>
  <c r="P69" i="4"/>
  <c r="P86" i="4"/>
  <c r="P12" i="4"/>
  <c r="P28" i="4"/>
  <c r="P42" i="4"/>
  <c r="P49" i="4"/>
  <c r="P56" i="4"/>
  <c r="P64" i="4"/>
  <c r="P80" i="4"/>
  <c r="P74" i="4"/>
  <c r="P29" i="4"/>
  <c r="P90" i="4"/>
  <c r="P43" i="4"/>
  <c r="P57" i="4"/>
  <c r="P65" i="4"/>
  <c r="P72" i="4"/>
  <c r="P81" i="4"/>
  <c r="P55" i="4"/>
  <c r="P83" i="4"/>
  <c r="P16" i="4"/>
  <c r="P38" i="4"/>
  <c r="P60" i="4"/>
  <c r="P76" i="4"/>
  <c r="P66" i="4"/>
  <c r="P33" i="4"/>
  <c r="P91" i="4"/>
  <c r="P78" i="4"/>
  <c r="P27" i="4"/>
  <c r="P11" i="4"/>
  <c r="P26" i="4"/>
  <c r="P48" i="4"/>
  <c r="P63" i="4"/>
  <c r="P20" i="2"/>
  <c r="P10" i="2"/>
  <c r="P17" i="2"/>
  <c r="P11" i="2"/>
  <c r="P17" i="8"/>
  <c r="P23" i="8"/>
  <c r="P16" i="8"/>
  <c r="P25" i="8"/>
  <c r="P12" i="8"/>
  <c r="P31" i="8"/>
  <c r="P14" i="8"/>
  <c r="P22" i="8"/>
  <c r="P15" i="8"/>
  <c r="P18" i="8"/>
  <c r="P19" i="8"/>
  <c r="P26" i="8"/>
  <c r="P11" i="8"/>
  <c r="P20" i="8"/>
  <c r="P7" i="8"/>
  <c r="P21" i="8"/>
  <c r="P8" i="8"/>
  <c r="P30" i="8"/>
  <c r="Q16" i="7"/>
  <c r="Q17" i="7"/>
  <c r="Q24" i="7"/>
  <c r="Q25" i="7"/>
  <c r="Q20" i="7"/>
  <c r="Q21" i="7"/>
  <c r="Q28" i="7"/>
  <c r="Q21" i="5"/>
  <c r="Q8" i="5"/>
  <c r="Q23" i="5"/>
  <c r="Q16" i="5"/>
  <c r="Q25" i="5"/>
</calcChain>
</file>

<file path=xl/sharedStrings.xml><?xml version="1.0" encoding="utf-8"?>
<sst xmlns="http://schemas.openxmlformats.org/spreadsheetml/2006/main" count="631" uniqueCount="381">
  <si>
    <t>学号</t>
  </si>
  <si>
    <t>姓名</t>
  </si>
  <si>
    <t>思想道德品质表现A1(30%)</t>
  </si>
  <si>
    <t>科研业绩A2(70%)</t>
  </si>
  <si>
    <t>综合得分A</t>
  </si>
  <si>
    <t>拟获奖等级</t>
  </si>
  <si>
    <t>思想政治与道德修养加分</t>
  </si>
  <si>
    <t>学生工作加分</t>
  </si>
  <si>
    <t>先进个人加分</t>
  </si>
  <si>
    <t>班主任或辅导员加分</t>
  </si>
  <si>
    <t>校院活动加分</t>
  </si>
  <si>
    <t>服务与奉献社会加分</t>
  </si>
  <si>
    <t>得分</t>
  </si>
  <si>
    <t>学术论文</t>
  </si>
  <si>
    <t>知识产权</t>
  </si>
  <si>
    <t>专业类获奖</t>
  </si>
  <si>
    <t>科研项目</t>
  </si>
  <si>
    <t>学术著作及教材</t>
  </si>
  <si>
    <t>2103080200006</t>
  </si>
  <si>
    <t>鹿青山</t>
  </si>
  <si>
    <t>一等</t>
  </si>
  <si>
    <t>2103080200012</t>
  </si>
  <si>
    <t>唐磊</t>
  </si>
  <si>
    <t>2103080200003</t>
  </si>
  <si>
    <t>肖雄</t>
  </si>
  <si>
    <t>2103080200005</t>
  </si>
  <si>
    <t>李臣</t>
  </si>
  <si>
    <t>二等</t>
  </si>
  <si>
    <t>2103080200010</t>
  </si>
  <si>
    <t>王纪国</t>
  </si>
  <si>
    <t>2103080200013</t>
  </si>
  <si>
    <t>李都</t>
  </si>
  <si>
    <t>2103080200002</t>
  </si>
  <si>
    <t>肖晓春</t>
  </si>
  <si>
    <t>2103080200007</t>
  </si>
  <si>
    <t>杨雯辉</t>
  </si>
  <si>
    <t>2103080200011</t>
  </si>
  <si>
    <t>陈博瑞</t>
  </si>
  <si>
    <t>2103080200001</t>
  </si>
  <si>
    <t>纪俊</t>
  </si>
  <si>
    <t>2103080200016</t>
  </si>
  <si>
    <t>朱光辉</t>
  </si>
  <si>
    <t>2103080200004</t>
  </si>
  <si>
    <t>杨豪强</t>
  </si>
  <si>
    <t>2103080200009</t>
  </si>
  <si>
    <t>唐伟豪</t>
  </si>
  <si>
    <t>三等</t>
  </si>
  <si>
    <t>2103080200014</t>
  </si>
  <si>
    <t>罗时健</t>
  </si>
  <si>
    <t>2103080200008</t>
  </si>
  <si>
    <t>熊冠良</t>
  </si>
  <si>
    <t>附件3-3：</t>
  </si>
  <si>
    <t>南昌航空大学研究生学业奖学金评分明细表（研三用）</t>
  </si>
  <si>
    <t>学院盖章：</t>
  </si>
  <si>
    <t xml:space="preserve">        年    月    日</t>
  </si>
  <si>
    <t>2103085500059</t>
  </si>
  <si>
    <t>陈小祥</t>
  </si>
  <si>
    <t>2103085500077</t>
  </si>
  <si>
    <t>曾权</t>
  </si>
  <si>
    <t>2103085500023</t>
  </si>
  <si>
    <t>庞磊</t>
  </si>
  <si>
    <t>2103085500066</t>
  </si>
  <si>
    <t>谭志朴</t>
  </si>
  <si>
    <t>2103085500024</t>
  </si>
  <si>
    <t>万嘉伟</t>
  </si>
  <si>
    <t>2103085500030</t>
  </si>
  <si>
    <t>肖鹏华</t>
  </si>
  <si>
    <t>2103085500040</t>
  </si>
  <si>
    <t>彭杰</t>
  </si>
  <si>
    <t>2103085500082</t>
  </si>
  <si>
    <t>李步炜</t>
  </si>
  <si>
    <t>2103085500001</t>
  </si>
  <si>
    <t>吴轩轩</t>
  </si>
  <si>
    <t>2103085500009</t>
  </si>
  <si>
    <t>吴岳川</t>
  </si>
  <si>
    <t>2103085500014</t>
  </si>
  <si>
    <t>黄文杰</t>
  </si>
  <si>
    <t>2103085500037</t>
  </si>
  <si>
    <t>陈国鑫</t>
  </si>
  <si>
    <t>2103085500034</t>
  </si>
  <si>
    <t>赖庆冀</t>
  </si>
  <si>
    <t xml:space="preserve">                                                                                                                     </t>
  </si>
  <si>
    <t>2103085500016</t>
  </si>
  <si>
    <t>张声金</t>
  </si>
  <si>
    <t>2103085500060</t>
  </si>
  <si>
    <t>邵鑫香</t>
  </si>
  <si>
    <t>2103085500044</t>
  </si>
  <si>
    <t>廖倚</t>
  </si>
  <si>
    <t>2103085500049</t>
  </si>
  <si>
    <t>韦武成</t>
  </si>
  <si>
    <t>2103085500070</t>
  </si>
  <si>
    <t>黄蔚君</t>
  </si>
  <si>
    <t>2103085500013</t>
  </si>
  <si>
    <t>刘钰成</t>
  </si>
  <si>
    <t>2103085500069</t>
  </si>
  <si>
    <t>蒋文刚</t>
  </si>
  <si>
    <t>2103085500051</t>
  </si>
  <si>
    <t>彭名良</t>
  </si>
  <si>
    <t>2103085500058</t>
  </si>
  <si>
    <t>张夫庭</t>
  </si>
  <si>
    <t>2103085500043</t>
  </si>
  <si>
    <t>邓昀麒</t>
  </si>
  <si>
    <t>2103085500020</t>
  </si>
  <si>
    <t>胡锦洋</t>
  </si>
  <si>
    <t>2103085500010</t>
  </si>
  <si>
    <t>占战才</t>
  </si>
  <si>
    <t>2103085500057</t>
  </si>
  <si>
    <t>吴康威</t>
  </si>
  <si>
    <t>2103085500002</t>
  </si>
  <si>
    <t>张功平</t>
  </si>
  <si>
    <t>2103085500071</t>
  </si>
  <si>
    <t>朱劲松</t>
  </si>
  <si>
    <t>2103085500063</t>
  </si>
  <si>
    <t>王杰</t>
  </si>
  <si>
    <t>2103085500084</t>
  </si>
  <si>
    <t>苏继满</t>
  </si>
  <si>
    <t>2103085500039</t>
  </si>
  <si>
    <t>罗龙华</t>
  </si>
  <si>
    <t>2103085500004</t>
  </si>
  <si>
    <t>彭玉炜</t>
  </si>
  <si>
    <t>2103085500076</t>
  </si>
  <si>
    <t>沈闯</t>
  </si>
  <si>
    <t>2103085500026</t>
  </si>
  <si>
    <t>谢菀新</t>
  </si>
  <si>
    <t>2103085500005</t>
  </si>
  <si>
    <t>裘少坤</t>
  </si>
  <si>
    <t>2103085500006</t>
  </si>
  <si>
    <t>刘鹏飞</t>
  </si>
  <si>
    <t>2103085500087</t>
  </si>
  <si>
    <t>洪启</t>
  </si>
  <si>
    <t>2103085500045</t>
  </si>
  <si>
    <t>熊岚堃</t>
  </si>
  <si>
    <t>2103085500052</t>
  </si>
  <si>
    <t>李政勋</t>
  </si>
  <si>
    <t>2103085500011</t>
  </si>
  <si>
    <t>张批</t>
  </si>
  <si>
    <t>2103085500050</t>
  </si>
  <si>
    <t>贺锐睿</t>
  </si>
  <si>
    <t>2103085500067</t>
  </si>
  <si>
    <t>陈诗珩</t>
  </si>
  <si>
    <t>2103085500053</t>
  </si>
  <si>
    <t>高爽</t>
  </si>
  <si>
    <t>2103085500036</t>
  </si>
  <si>
    <t>庄辛鹏</t>
  </si>
  <si>
    <t>2103085500007</t>
  </si>
  <si>
    <t>陈文文</t>
  </si>
  <si>
    <t>2103085500080</t>
  </si>
  <si>
    <t>胡华鹏</t>
  </si>
  <si>
    <t>2103085500038</t>
  </si>
  <si>
    <t>郭丰</t>
  </si>
  <si>
    <t>2103085500054</t>
  </si>
  <si>
    <t>王俊</t>
  </si>
  <si>
    <t>2103085500028</t>
  </si>
  <si>
    <t>周翔</t>
  </si>
  <si>
    <t>2103085500012</t>
  </si>
  <si>
    <t>谢海文</t>
  </si>
  <si>
    <t>2103085500017</t>
  </si>
  <si>
    <t>王磊</t>
  </si>
  <si>
    <t>2103085500068</t>
  </si>
  <si>
    <t>祝李豪</t>
  </si>
  <si>
    <t>2103085500075</t>
  </si>
  <si>
    <t>涂欣辉</t>
  </si>
  <si>
    <t>2103085500065</t>
  </si>
  <si>
    <t>蒙全胜</t>
  </si>
  <si>
    <t>2103085500047</t>
  </si>
  <si>
    <t>戚飞勇</t>
  </si>
  <si>
    <t>2103085500074</t>
  </si>
  <si>
    <t>赖文辉</t>
  </si>
  <si>
    <t>2103085500029</t>
  </si>
  <si>
    <t>邵徽凡</t>
  </si>
  <si>
    <t>2103085500083</t>
  </si>
  <si>
    <t>廖文</t>
  </si>
  <si>
    <t>2103085500008</t>
  </si>
  <si>
    <t>吴志勇</t>
  </si>
  <si>
    <t>2103085500015</t>
  </si>
  <si>
    <t>骆毅</t>
  </si>
  <si>
    <t>2103085500003</t>
  </si>
  <si>
    <t>潘文强</t>
  </si>
  <si>
    <t>2103085500056</t>
  </si>
  <si>
    <t>陈琦</t>
  </si>
  <si>
    <t>2103085500081</t>
  </si>
  <si>
    <t>牛冬阳</t>
  </si>
  <si>
    <t>2103085500061</t>
  </si>
  <si>
    <t>徐相波</t>
  </si>
  <si>
    <t>2103085500048</t>
  </si>
  <si>
    <t>谌佳君</t>
  </si>
  <si>
    <t>2103085500032</t>
  </si>
  <si>
    <t>陈帅</t>
  </si>
  <si>
    <t>2103085500086</t>
  </si>
  <si>
    <t>陈恒子</t>
  </si>
  <si>
    <t>2103085500027</t>
  </si>
  <si>
    <t>陶毅晨</t>
  </si>
  <si>
    <t>2103085500046</t>
  </si>
  <si>
    <t>邓益辉</t>
  </si>
  <si>
    <t>2103085500042</t>
  </si>
  <si>
    <t>祝城城</t>
  </si>
  <si>
    <t>2103085500033</t>
  </si>
  <si>
    <t>周恺</t>
  </si>
  <si>
    <t>2103085500085</t>
  </si>
  <si>
    <t>范云鹏</t>
  </si>
  <si>
    <t>2103085500041</t>
  </si>
  <si>
    <t>杨子</t>
  </si>
  <si>
    <t>2103085500055</t>
  </si>
  <si>
    <t>胡伟</t>
  </si>
  <si>
    <t>2103085500022</t>
  </si>
  <si>
    <t>祝桥治</t>
  </si>
  <si>
    <t>2103085500072</t>
  </si>
  <si>
    <t>马玉玲</t>
  </si>
  <si>
    <t>2103085500079</t>
  </si>
  <si>
    <t>蔡健鑫</t>
  </si>
  <si>
    <t>2103085500018</t>
  </si>
  <si>
    <t>吴霁</t>
  </si>
  <si>
    <t>2103085500021</t>
  </si>
  <si>
    <t>董学玉</t>
  </si>
  <si>
    <t>2103085500025</t>
  </si>
  <si>
    <t>辛集军</t>
  </si>
  <si>
    <t>2103085500031</t>
  </si>
  <si>
    <t>蔡宇</t>
  </si>
  <si>
    <t>2103085500035</t>
  </si>
  <si>
    <t>王亚平</t>
  </si>
  <si>
    <t>2103085500062</t>
  </si>
  <si>
    <t>盛红飞</t>
  </si>
  <si>
    <t>2103085500064</t>
  </si>
  <si>
    <t>丁切</t>
  </si>
  <si>
    <t>2103085500078</t>
  </si>
  <si>
    <t>杨凯</t>
  </si>
  <si>
    <t>2103085500073</t>
  </si>
  <si>
    <t>张堃</t>
  </si>
  <si>
    <t>折后分</t>
  </si>
  <si>
    <t>2103080503001</t>
  </si>
  <si>
    <t>刘武平</t>
  </si>
  <si>
    <t>2103080503008</t>
  </si>
  <si>
    <t>黄麒敏</t>
  </si>
  <si>
    <t>2103080503019</t>
  </si>
  <si>
    <t>李雯</t>
  </si>
  <si>
    <t>2103080503009</t>
  </si>
  <si>
    <t>刘曜熙</t>
  </si>
  <si>
    <t>2103080503016</t>
  </si>
  <si>
    <t>宋佳哲</t>
  </si>
  <si>
    <t>21030825Z2001</t>
  </si>
  <si>
    <t>张文妍</t>
  </si>
  <si>
    <t>2103080503013</t>
  </si>
  <si>
    <t>曾麟添</t>
  </si>
  <si>
    <t>21030825Z2003</t>
  </si>
  <si>
    <t>亓安泰</t>
  </si>
  <si>
    <t>2103080503002</t>
  </si>
  <si>
    <t>汤洛天</t>
  </si>
  <si>
    <t>2103080503006</t>
  </si>
  <si>
    <t>周惠焱</t>
  </si>
  <si>
    <t>2103080503015</t>
  </si>
  <si>
    <t>裘成</t>
  </si>
  <si>
    <t>2103080503004</t>
  </si>
  <si>
    <t>何国云</t>
  </si>
  <si>
    <t>2103080503017</t>
  </si>
  <si>
    <t>付豪</t>
  </si>
  <si>
    <t>2103080503014</t>
  </si>
  <si>
    <t>于朋</t>
  </si>
  <si>
    <t>2103080503007</t>
  </si>
  <si>
    <t>李家豪</t>
  </si>
  <si>
    <t>2103080503003</t>
  </si>
  <si>
    <t>沈福欣</t>
  </si>
  <si>
    <t>2103080503010</t>
  </si>
  <si>
    <t>李乐陶</t>
  </si>
  <si>
    <t>2103080503011</t>
  </si>
  <si>
    <t>龚资颖</t>
  </si>
  <si>
    <t>2103080503012</t>
  </si>
  <si>
    <t>蒋梦玲</t>
  </si>
  <si>
    <t>2103080503005</t>
  </si>
  <si>
    <t>汤健生</t>
  </si>
  <si>
    <t>21030825Z2002</t>
  </si>
  <si>
    <t>伍大为</t>
  </si>
  <si>
    <t>2103080503018</t>
  </si>
  <si>
    <t>于继洋</t>
  </si>
  <si>
    <t xml:space="preserve">                                                         </t>
  </si>
  <si>
    <t>2103085600022</t>
  </si>
  <si>
    <t>李敏</t>
  </si>
  <si>
    <t>2103085600001</t>
  </si>
  <si>
    <t>丁潼</t>
  </si>
  <si>
    <t>2103085600021</t>
  </si>
  <si>
    <t>郭义乾</t>
  </si>
  <si>
    <t>2103085600013</t>
  </si>
  <si>
    <t>郭永光</t>
  </si>
  <si>
    <t>2103085600014</t>
  </si>
  <si>
    <t>邱俊阳</t>
  </si>
  <si>
    <t>2103085600010</t>
  </si>
  <si>
    <t>陈志镔</t>
  </si>
  <si>
    <t>2103085600016</t>
  </si>
  <si>
    <t>王双见</t>
  </si>
  <si>
    <t>2103085600017</t>
  </si>
  <si>
    <t>成家龙</t>
  </si>
  <si>
    <t>2103085600002</t>
  </si>
  <si>
    <t>聂伟</t>
  </si>
  <si>
    <t>2103085600008</t>
  </si>
  <si>
    <t>文程志</t>
  </si>
  <si>
    <t>2103085600006</t>
  </si>
  <si>
    <t>刘厚清</t>
  </si>
  <si>
    <t>2103085600018</t>
  </si>
  <si>
    <t>周裕汉</t>
  </si>
  <si>
    <t>2103085600015</t>
  </si>
  <si>
    <t>郑亚杰</t>
  </si>
  <si>
    <t>2103085600020</t>
  </si>
  <si>
    <t>曾程辉</t>
  </si>
  <si>
    <t>2103085600004</t>
  </si>
  <si>
    <t>罗佰乐</t>
  </si>
  <si>
    <t>2103085600005</t>
  </si>
  <si>
    <t>艾锦程</t>
  </si>
  <si>
    <t>2103085600012</t>
  </si>
  <si>
    <t>晏小猛</t>
  </si>
  <si>
    <t>2103085600003</t>
  </si>
  <si>
    <t>刘杰</t>
  </si>
  <si>
    <t>2103085600019</t>
  </si>
  <si>
    <t>丁瑞麟</t>
  </si>
  <si>
    <t>2103085600011</t>
  </si>
  <si>
    <t>吴昊</t>
  </si>
  <si>
    <t>黄哲霖</t>
  </si>
  <si>
    <t>2103085600023</t>
  </si>
  <si>
    <t>牛振华</t>
  </si>
  <si>
    <t>2103085600007</t>
  </si>
  <si>
    <t>蔡飞扬</t>
  </si>
  <si>
    <t>2103082500021</t>
  </si>
  <si>
    <t>陈辉</t>
  </si>
  <si>
    <t>2103082500011</t>
  </si>
  <si>
    <t>彭昆</t>
  </si>
  <si>
    <t>2103082500001</t>
  </si>
  <si>
    <t>王宇航</t>
  </si>
  <si>
    <t>2103082500010</t>
  </si>
  <si>
    <t>高佳莹</t>
  </si>
  <si>
    <t>2103082500006</t>
  </si>
  <si>
    <t>万远</t>
  </si>
  <si>
    <t>2103082500013</t>
  </si>
  <si>
    <t>胡宏利</t>
  </si>
  <si>
    <t>2103082500008</t>
  </si>
  <si>
    <t>陈飞</t>
  </si>
  <si>
    <t>2103082500027</t>
  </si>
  <si>
    <t>张帅</t>
  </si>
  <si>
    <t>2103082500015</t>
  </si>
  <si>
    <t>赵丽娟</t>
  </si>
  <si>
    <t>0
0</t>
  </si>
  <si>
    <t>2103082500018</t>
  </si>
  <si>
    <t>王金锴</t>
  </si>
  <si>
    <t>2103082500012</t>
  </si>
  <si>
    <t>杨鑫</t>
  </si>
  <si>
    <t>2103082500014</t>
  </si>
  <si>
    <t>王彦岐</t>
  </si>
  <si>
    <t>2103082500009</t>
  </si>
  <si>
    <t>王亚飞</t>
  </si>
  <si>
    <t>2103082500019</t>
  </si>
  <si>
    <t>喻晨</t>
  </si>
  <si>
    <t>2103082500004</t>
  </si>
  <si>
    <t>潘杨杨</t>
  </si>
  <si>
    <t>2103082500024</t>
  </si>
  <si>
    <t>张继元</t>
  </si>
  <si>
    <t>2103082500003</t>
  </si>
  <si>
    <t>常梦源</t>
  </si>
  <si>
    <t>2103082500016</t>
  </si>
  <si>
    <t>冯琛文</t>
  </si>
  <si>
    <t>2103082500022</t>
  </si>
  <si>
    <t>林楷涵</t>
  </si>
  <si>
    <t>2103082500017</t>
  </si>
  <si>
    <t>郑翔宇</t>
  </si>
  <si>
    <t>2103082500025</t>
  </si>
  <si>
    <t>郭佳兴</t>
  </si>
  <si>
    <t>2103082500002</t>
  </si>
  <si>
    <t>王舒琪</t>
  </si>
  <si>
    <t>2103082500026</t>
  </si>
  <si>
    <t>秦绪伟</t>
  </si>
  <si>
    <t>2103082500005</t>
  </si>
  <si>
    <t>张敏</t>
  </si>
  <si>
    <t>2103082500020</t>
  </si>
  <si>
    <t>马音</t>
  </si>
  <si>
    <t>2103082500023</t>
  </si>
  <si>
    <t>宋温馨</t>
  </si>
  <si>
    <t xml:space="preserve">学生工作加分  </t>
    <phoneticPr fontId="3" type="noConversion"/>
  </si>
  <si>
    <t>南昌航空大学研究生学业奖学金评分明细表（研三用）</t>
    <phoneticPr fontId="3" type="noConversion"/>
  </si>
  <si>
    <t>附件3-1：</t>
    <phoneticPr fontId="3" type="noConversion"/>
  </si>
  <si>
    <t>附件3-2：</t>
    <phoneticPr fontId="3" type="noConversion"/>
  </si>
  <si>
    <t>附件3-4：</t>
    <phoneticPr fontId="3" type="noConversion"/>
  </si>
  <si>
    <t>附件3-5</t>
    <phoneticPr fontId="3" type="noConversion"/>
  </si>
  <si>
    <t>三等</t>
    <phoneticPr fontId="3" type="noConversion"/>
  </si>
  <si>
    <t>二等</t>
    <phoneticPr fontId="3" type="noConversion"/>
  </si>
  <si>
    <t>一等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</si>
</sst>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0.00_);[Red]\(0.00\)"/>
  </numFmts>
  <fonts count="1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华文中宋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name val="黑体"/>
      <family val="3"/>
      <charset val="134"/>
    </font>
    <font>
      <sz val="14"/>
      <name val="华文中宋"/>
      <family val="3"/>
      <charset val="134"/>
    </font>
    <font>
      <sz val="12"/>
      <name val="华文中宋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SimSun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>
      <alignment vertical="center"/>
    </xf>
  </cellStyleXfs>
  <cellXfs count="199">
    <xf numFmtId="0" fontId="0" fillId="0" borderId="0" xfId="0"/>
    <xf numFmtId="49" fontId="4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1" fillId="0" borderId="0" xfId="1"/>
    <xf numFmtId="49" fontId="4" fillId="0" borderId="5" xfId="2" applyNumberFormat="1" applyFont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6" fillId="0" borderId="0" xfId="2" applyNumberForma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49" fontId="13" fillId="0" borderId="0" xfId="2" applyNumberFormat="1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49" fontId="15" fillId="0" borderId="5" xfId="2" applyNumberFormat="1" applyFont="1" applyBorder="1" applyAlignment="1">
      <alignment horizontal="center" vertical="center" wrapText="1"/>
    </xf>
    <xf numFmtId="0" fontId="6" fillId="0" borderId="0" xfId="3">
      <alignment vertical="center"/>
    </xf>
    <xf numFmtId="49" fontId="13" fillId="0" borderId="0" xfId="3" applyNumberFormat="1" applyFont="1" applyAlignment="1">
      <alignment vertical="center" wrapText="1"/>
    </xf>
    <xf numFmtId="49" fontId="6" fillId="0" borderId="0" xfId="3" applyNumberFormat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6" fillId="0" borderId="0" xfId="3" applyAlignment="1">
      <alignment horizontal="center"/>
    </xf>
    <xf numFmtId="0" fontId="15" fillId="0" borderId="7" xfId="3" applyFont="1" applyBorder="1" applyAlignment="1">
      <alignment horizontal="center" vertical="center" wrapText="1"/>
    </xf>
    <xf numFmtId="49" fontId="15" fillId="0" borderId="7" xfId="3" applyNumberFormat="1" applyFont="1" applyBorder="1" applyAlignment="1">
      <alignment horizontal="center" vertical="center" wrapText="1"/>
    </xf>
    <xf numFmtId="0" fontId="17" fillId="0" borderId="0" xfId="3" applyFont="1" applyAlignment="1"/>
    <xf numFmtId="0" fontId="10" fillId="0" borderId="0" xfId="3" applyFont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49" fontId="6" fillId="2" borderId="5" xfId="2" applyNumberFormat="1" applyFill="1" applyBorder="1" applyAlignment="1">
      <alignment horizontal="center" vertical="center"/>
    </xf>
    <xf numFmtId="0" fontId="6" fillId="2" borderId="5" xfId="2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76" fontId="10" fillId="2" borderId="5" xfId="2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/>
    </xf>
    <xf numFmtId="177" fontId="10" fillId="2" borderId="5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49" fontId="6" fillId="3" borderId="5" xfId="2" applyNumberFormat="1" applyFill="1" applyBorder="1" applyAlignment="1">
      <alignment horizontal="center" vertical="center"/>
    </xf>
    <xf numFmtId="0" fontId="6" fillId="3" borderId="5" xfId="2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176" fontId="10" fillId="3" borderId="5" xfId="2" applyNumberFormat="1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177" fontId="10" fillId="3" borderId="5" xfId="2" applyNumberFormat="1" applyFont="1" applyFill="1" applyBorder="1" applyAlignment="1">
      <alignment horizontal="center" vertical="center"/>
    </xf>
    <xf numFmtId="49" fontId="6" fillId="3" borderId="7" xfId="2" applyNumberFormat="1" applyFill="1" applyBorder="1" applyAlignment="1">
      <alignment horizontal="center" vertical="center"/>
    </xf>
    <xf numFmtId="0" fontId="6" fillId="3" borderId="7" xfId="2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176" fontId="10" fillId="3" borderId="9" xfId="2" applyNumberFormat="1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77" fontId="10" fillId="3" borderId="9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 wrapText="1"/>
    </xf>
    <xf numFmtId="49" fontId="6" fillId="4" borderId="5" xfId="2" applyNumberFormat="1" applyFill="1" applyBorder="1" applyAlignment="1">
      <alignment horizontal="center" vertical="center"/>
    </xf>
    <xf numFmtId="0" fontId="6" fillId="4" borderId="5" xfId="2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176" fontId="10" fillId="4" borderId="5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177" fontId="10" fillId="4" borderId="5" xfId="2" applyNumberFormat="1" applyFont="1" applyFill="1" applyBorder="1" applyAlignment="1">
      <alignment horizontal="center" vertical="center"/>
    </xf>
    <xf numFmtId="0" fontId="6" fillId="4" borderId="7" xfId="2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6" fillId="4" borderId="10" xfId="2" applyFill="1" applyBorder="1" applyAlignment="1">
      <alignment horizontal="center" vertical="center" wrapText="1"/>
    </xf>
    <xf numFmtId="49" fontId="6" fillId="4" borderId="5" xfId="2" quotePrefix="1" applyNumberFormat="1" applyFill="1" applyBorder="1" applyAlignment="1">
      <alignment horizontal="center" vertical="center"/>
    </xf>
    <xf numFmtId="0" fontId="6" fillId="4" borderId="5" xfId="2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16" fillId="2" borderId="5" xfId="2" quotePrefix="1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 wrapText="1"/>
    </xf>
    <xf numFmtId="0" fontId="16" fillId="3" borderId="5" xfId="2" quotePrefix="1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 wrapText="1"/>
    </xf>
    <xf numFmtId="0" fontId="16" fillId="4" borderId="5" xfId="2" quotePrefix="1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6" fillId="3" borderId="5" xfId="2" quotePrefix="1" applyFill="1" applyBorder="1" applyAlignment="1">
      <alignment horizontal="center" vertical="center"/>
    </xf>
    <xf numFmtId="49" fontId="10" fillId="2" borderId="7" xfId="3" applyNumberFormat="1" applyFont="1" applyFill="1" applyBorder="1" applyAlignment="1">
      <alignment horizontal="center" vertical="center"/>
    </xf>
    <xf numFmtId="0" fontId="6" fillId="2" borderId="7" xfId="3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176" fontId="10" fillId="2" borderId="7" xfId="3" applyNumberFormat="1" applyFont="1" applyFill="1" applyBorder="1" applyAlignment="1">
      <alignment horizontal="center" vertical="center"/>
    </xf>
    <xf numFmtId="177" fontId="10" fillId="2" borderId="7" xfId="3" applyNumberFormat="1" applyFont="1" applyFill="1" applyBorder="1" applyAlignment="1">
      <alignment horizontal="center" vertical="center"/>
    </xf>
    <xf numFmtId="178" fontId="10" fillId="2" borderId="7" xfId="3" applyNumberFormat="1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176" fontId="10" fillId="2" borderId="7" xfId="3" applyNumberFormat="1" applyFont="1" applyFill="1" applyBorder="1" applyAlignment="1">
      <alignment horizontal="center" vertical="center" wrapText="1"/>
    </xf>
    <xf numFmtId="177" fontId="15" fillId="0" borderId="15" xfId="3" applyNumberFormat="1" applyFont="1" applyBorder="1" applyAlignment="1">
      <alignment horizontal="center" vertical="center" wrapText="1"/>
    </xf>
    <xf numFmtId="0" fontId="6" fillId="0" borderId="0" xfId="3" applyAlignment="1">
      <alignment horizontal="center" vertical="center"/>
    </xf>
    <xf numFmtId="177" fontId="14" fillId="0" borderId="0" xfId="3" applyNumberFormat="1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77" fontId="6" fillId="0" borderId="0" xfId="3" applyNumberFormat="1" applyAlignment="1">
      <alignment horizontal="center" vertical="center"/>
    </xf>
    <xf numFmtId="49" fontId="10" fillId="3" borderId="7" xfId="3" applyNumberFormat="1" applyFont="1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176" fontId="10" fillId="3" borderId="7" xfId="3" applyNumberFormat="1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177" fontId="10" fillId="3" borderId="7" xfId="3" applyNumberFormat="1" applyFont="1" applyFill="1" applyBorder="1" applyAlignment="1">
      <alignment horizontal="center" vertical="center"/>
    </xf>
    <xf numFmtId="178" fontId="10" fillId="3" borderId="7" xfId="3" applyNumberFormat="1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 wrapText="1"/>
    </xf>
    <xf numFmtId="49" fontId="10" fillId="4" borderId="7" xfId="3" applyNumberFormat="1" applyFont="1" applyFill="1" applyBorder="1" applyAlignment="1">
      <alignment horizontal="center" vertical="center"/>
    </xf>
    <xf numFmtId="0" fontId="6" fillId="4" borderId="7" xfId="3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176" fontId="10" fillId="4" borderId="7" xfId="3" applyNumberFormat="1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177" fontId="10" fillId="4" borderId="7" xfId="3" applyNumberFormat="1" applyFont="1" applyFill="1" applyBorder="1" applyAlignment="1">
      <alignment horizontal="center" vertical="center"/>
    </xf>
    <xf numFmtId="178" fontId="10" fillId="4" borderId="7" xfId="3" applyNumberFormat="1" applyFont="1" applyFill="1" applyBorder="1" applyAlignment="1">
      <alignment horizontal="center" vertical="center"/>
    </xf>
    <xf numFmtId="49" fontId="10" fillId="4" borderId="10" xfId="3" applyNumberFormat="1" applyFont="1" applyFill="1" applyBorder="1" applyAlignment="1">
      <alignment horizontal="center" vertical="center"/>
    </xf>
    <xf numFmtId="0" fontId="6" fillId="4" borderId="10" xfId="3" applyFill="1" applyBorder="1" applyAlignment="1">
      <alignment horizontal="center" vertical="center"/>
    </xf>
    <xf numFmtId="0" fontId="10" fillId="4" borderId="10" xfId="3" applyFont="1" applyFill="1" applyBorder="1" applyAlignment="1">
      <alignment horizontal="center" vertical="center"/>
    </xf>
    <xf numFmtId="176" fontId="10" fillId="4" borderId="10" xfId="3" applyNumberFormat="1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177" fontId="10" fillId="4" borderId="10" xfId="3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2" borderId="5" xfId="1" quotePrefix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6" fillId="3" borderId="5" xfId="1" quotePrefix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5" xfId="1" quotePrefix="1" applyFont="1" applyFill="1" applyBorder="1" applyAlignment="1">
      <alignment horizontal="center" vertical="center"/>
    </xf>
    <xf numFmtId="0" fontId="6" fillId="2" borderId="5" xfId="2" quotePrefix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6" fillId="3" borderId="7" xfId="2" quotePrefix="1" applyFill="1" applyBorder="1" applyAlignment="1">
      <alignment horizontal="center" vertical="center"/>
    </xf>
    <xf numFmtId="0" fontId="6" fillId="3" borderId="8" xfId="2" applyFill="1" applyBorder="1" applyAlignment="1">
      <alignment horizontal="center" vertical="center"/>
    </xf>
    <xf numFmtId="0" fontId="6" fillId="3" borderId="9" xfId="2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6" fillId="4" borderId="5" xfId="2" quotePrefix="1" applyFill="1" applyBorder="1" applyAlignment="1">
      <alignment horizontal="center" vertical="center"/>
    </xf>
    <xf numFmtId="0" fontId="6" fillId="4" borderId="7" xfId="2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0" xfId="2" applyAlignment="1">
      <alignment vertical="center"/>
    </xf>
    <xf numFmtId="0" fontId="6" fillId="3" borderId="8" xfId="2" quotePrefix="1" applyFill="1" applyBorder="1" applyAlignment="1">
      <alignment horizontal="center" vertical="center"/>
    </xf>
    <xf numFmtId="0" fontId="6" fillId="3" borderId="5" xfId="2" quotePrefix="1" applyFill="1" applyBorder="1" applyAlignment="1">
      <alignment vertical="center"/>
    </xf>
    <xf numFmtId="0" fontId="6" fillId="4" borderId="5" xfId="2" quotePrefix="1" applyFill="1" applyBorder="1" applyAlignment="1">
      <alignment vertical="center"/>
    </xf>
    <xf numFmtId="0" fontId="12" fillId="0" borderId="0" xfId="3" applyFo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49" fontId="15" fillId="0" borderId="6" xfId="2" applyNumberFormat="1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49" fontId="15" fillId="0" borderId="11" xfId="2" applyNumberFormat="1" applyFont="1" applyBorder="1" applyAlignment="1">
      <alignment horizontal="center" vertical="center" wrapText="1"/>
    </xf>
    <xf numFmtId="49" fontId="15" fillId="0" borderId="12" xfId="2" applyNumberFormat="1" applyFont="1" applyBorder="1" applyAlignment="1">
      <alignment horizontal="center" vertical="center" wrapText="1"/>
    </xf>
    <xf numFmtId="49" fontId="15" fillId="0" borderId="13" xfId="2" applyNumberFormat="1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49" fontId="13" fillId="0" borderId="0" xfId="3" applyNumberFormat="1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49" fontId="15" fillId="0" borderId="7" xfId="3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6" fillId="0" borderId="7" xfId="3" applyBorder="1" applyAlignment="1"/>
    <xf numFmtId="0" fontId="4" fillId="4" borderId="7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49" fontId="6" fillId="4" borderId="7" xfId="2" applyNumberForma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176" fontId="10" fillId="4" borderId="9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177" fontId="10" fillId="4" borderId="9" xfId="2" applyNumberFormat="1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 wrapText="1"/>
    </xf>
    <xf numFmtId="0" fontId="1" fillId="3" borderId="7" xfId="3" applyFont="1" applyFill="1" applyBorder="1" applyAlignment="1">
      <alignment horizontal="center" vertical="center"/>
    </xf>
    <xf numFmtId="0" fontId="1" fillId="4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A95EFB03-406B-4689-B255-9D1E0A49F7B7}"/>
    <cellStyle name="常规 3" xfId="2" xr:uid="{CB35B608-025C-459F-A9DB-37BF4D472618}"/>
    <cellStyle name="常规 4" xfId="3" xr:uid="{9028043A-9FF8-4324-84EB-2707A2139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A8E5-1C98-46D1-A7A3-8A464C5F66E0}">
  <dimension ref="A1:Q20"/>
  <sheetViews>
    <sheetView tabSelected="1" zoomScale="85" zoomScaleNormal="85" zoomScaleSheetLayoutView="100" workbookViewId="0">
      <selection activeCell="B12" sqref="B12"/>
    </sheetView>
  </sheetViews>
  <sheetFormatPr defaultColWidth="9.796875" defaultRowHeight="15.3"/>
  <cols>
    <col min="1" max="1" width="16.6484375" style="4" customWidth="1"/>
    <col min="2" max="2" width="8.34765625" style="4" customWidth="1"/>
    <col min="3" max="3" width="12.796875" style="4" customWidth="1"/>
    <col min="4" max="5" width="8.796875" style="4" customWidth="1"/>
    <col min="6" max="6" width="10.796875" style="4" customWidth="1"/>
    <col min="7" max="7" width="8.796875" style="4" customWidth="1"/>
    <col min="8" max="8" width="10.796875" style="4" customWidth="1"/>
    <col min="9" max="9" width="6.09765625" style="4" customWidth="1"/>
    <col min="10" max="14" width="8.796875" style="4" customWidth="1"/>
    <col min="15" max="15" width="8.34765625" style="4" customWidth="1"/>
    <col min="16" max="16" width="12.796875" style="4" customWidth="1"/>
    <col min="17" max="17" width="8.796875" style="4" customWidth="1"/>
    <col min="18" max="256" width="9.796875" style="4"/>
    <col min="257" max="257" width="16.6484375" style="4" customWidth="1"/>
    <col min="258" max="258" width="8.34765625" style="4" customWidth="1"/>
    <col min="259" max="259" width="12.796875" style="4" customWidth="1"/>
    <col min="260" max="261" width="8.796875" style="4" customWidth="1"/>
    <col min="262" max="262" width="10.796875" style="4" customWidth="1"/>
    <col min="263" max="263" width="8.796875" style="4" customWidth="1"/>
    <col min="264" max="264" width="10.796875" style="4" customWidth="1"/>
    <col min="265" max="265" width="6.09765625" style="4" customWidth="1"/>
    <col min="266" max="270" width="8.796875" style="4" customWidth="1"/>
    <col min="271" max="271" width="8.34765625" style="4" customWidth="1"/>
    <col min="272" max="272" width="12.796875" style="4" customWidth="1"/>
    <col min="273" max="273" width="8.796875" style="4" customWidth="1"/>
    <col min="274" max="512" width="9.796875" style="4"/>
    <col min="513" max="513" width="16.6484375" style="4" customWidth="1"/>
    <col min="514" max="514" width="8.34765625" style="4" customWidth="1"/>
    <col min="515" max="515" width="12.796875" style="4" customWidth="1"/>
    <col min="516" max="517" width="8.796875" style="4" customWidth="1"/>
    <col min="518" max="518" width="10.796875" style="4" customWidth="1"/>
    <col min="519" max="519" width="8.796875" style="4" customWidth="1"/>
    <col min="520" max="520" width="10.796875" style="4" customWidth="1"/>
    <col min="521" max="521" width="6.09765625" style="4" customWidth="1"/>
    <col min="522" max="526" width="8.796875" style="4" customWidth="1"/>
    <col min="527" max="527" width="8.34765625" style="4" customWidth="1"/>
    <col min="528" max="528" width="12.796875" style="4" customWidth="1"/>
    <col min="529" max="529" width="8.796875" style="4" customWidth="1"/>
    <col min="530" max="768" width="9.796875" style="4"/>
    <col min="769" max="769" width="16.6484375" style="4" customWidth="1"/>
    <col min="770" max="770" width="8.34765625" style="4" customWidth="1"/>
    <col min="771" max="771" width="12.796875" style="4" customWidth="1"/>
    <col min="772" max="773" width="8.796875" style="4" customWidth="1"/>
    <col min="774" max="774" width="10.796875" style="4" customWidth="1"/>
    <col min="775" max="775" width="8.796875" style="4" customWidth="1"/>
    <col min="776" max="776" width="10.796875" style="4" customWidth="1"/>
    <col min="777" max="777" width="6.09765625" style="4" customWidth="1"/>
    <col min="778" max="782" width="8.796875" style="4" customWidth="1"/>
    <col min="783" max="783" width="8.34765625" style="4" customWidth="1"/>
    <col min="784" max="784" width="12.796875" style="4" customWidth="1"/>
    <col min="785" max="785" width="8.796875" style="4" customWidth="1"/>
    <col min="786" max="1024" width="9.796875" style="4"/>
    <col min="1025" max="1025" width="16.6484375" style="4" customWidth="1"/>
    <col min="1026" max="1026" width="8.34765625" style="4" customWidth="1"/>
    <col min="1027" max="1027" width="12.796875" style="4" customWidth="1"/>
    <col min="1028" max="1029" width="8.796875" style="4" customWidth="1"/>
    <col min="1030" max="1030" width="10.796875" style="4" customWidth="1"/>
    <col min="1031" max="1031" width="8.796875" style="4" customWidth="1"/>
    <col min="1032" max="1032" width="10.796875" style="4" customWidth="1"/>
    <col min="1033" max="1033" width="6.09765625" style="4" customWidth="1"/>
    <col min="1034" max="1038" width="8.796875" style="4" customWidth="1"/>
    <col min="1039" max="1039" width="8.34765625" style="4" customWidth="1"/>
    <col min="1040" max="1040" width="12.796875" style="4" customWidth="1"/>
    <col min="1041" max="1041" width="8.796875" style="4" customWidth="1"/>
    <col min="1042" max="1280" width="9.796875" style="4"/>
    <col min="1281" max="1281" width="16.6484375" style="4" customWidth="1"/>
    <col min="1282" max="1282" width="8.34765625" style="4" customWidth="1"/>
    <col min="1283" max="1283" width="12.796875" style="4" customWidth="1"/>
    <col min="1284" max="1285" width="8.796875" style="4" customWidth="1"/>
    <col min="1286" max="1286" width="10.796875" style="4" customWidth="1"/>
    <col min="1287" max="1287" width="8.796875" style="4" customWidth="1"/>
    <col min="1288" max="1288" width="10.796875" style="4" customWidth="1"/>
    <col min="1289" max="1289" width="6.09765625" style="4" customWidth="1"/>
    <col min="1290" max="1294" width="8.796875" style="4" customWidth="1"/>
    <col min="1295" max="1295" width="8.34765625" style="4" customWidth="1"/>
    <col min="1296" max="1296" width="12.796875" style="4" customWidth="1"/>
    <col min="1297" max="1297" width="8.796875" style="4" customWidth="1"/>
    <col min="1298" max="1536" width="9.796875" style="4"/>
    <col min="1537" max="1537" width="16.6484375" style="4" customWidth="1"/>
    <col min="1538" max="1538" width="8.34765625" style="4" customWidth="1"/>
    <col min="1539" max="1539" width="12.796875" style="4" customWidth="1"/>
    <col min="1540" max="1541" width="8.796875" style="4" customWidth="1"/>
    <col min="1542" max="1542" width="10.796875" style="4" customWidth="1"/>
    <col min="1543" max="1543" width="8.796875" style="4" customWidth="1"/>
    <col min="1544" max="1544" width="10.796875" style="4" customWidth="1"/>
    <col min="1545" max="1545" width="6.09765625" style="4" customWidth="1"/>
    <col min="1546" max="1550" width="8.796875" style="4" customWidth="1"/>
    <col min="1551" max="1551" width="8.34765625" style="4" customWidth="1"/>
    <col min="1552" max="1552" width="12.796875" style="4" customWidth="1"/>
    <col min="1553" max="1553" width="8.796875" style="4" customWidth="1"/>
    <col min="1554" max="1792" width="9.796875" style="4"/>
    <col min="1793" max="1793" width="16.6484375" style="4" customWidth="1"/>
    <col min="1794" max="1794" width="8.34765625" style="4" customWidth="1"/>
    <col min="1795" max="1795" width="12.796875" style="4" customWidth="1"/>
    <col min="1796" max="1797" width="8.796875" style="4" customWidth="1"/>
    <col min="1798" max="1798" width="10.796875" style="4" customWidth="1"/>
    <col min="1799" max="1799" width="8.796875" style="4" customWidth="1"/>
    <col min="1800" max="1800" width="10.796875" style="4" customWidth="1"/>
    <col min="1801" max="1801" width="6.09765625" style="4" customWidth="1"/>
    <col min="1802" max="1806" width="8.796875" style="4" customWidth="1"/>
    <col min="1807" max="1807" width="8.34765625" style="4" customWidth="1"/>
    <col min="1808" max="1808" width="12.796875" style="4" customWidth="1"/>
    <col min="1809" max="1809" width="8.796875" style="4" customWidth="1"/>
    <col min="1810" max="2048" width="9.796875" style="4"/>
    <col min="2049" max="2049" width="16.6484375" style="4" customWidth="1"/>
    <col min="2050" max="2050" width="8.34765625" style="4" customWidth="1"/>
    <col min="2051" max="2051" width="12.796875" style="4" customWidth="1"/>
    <col min="2052" max="2053" width="8.796875" style="4" customWidth="1"/>
    <col min="2054" max="2054" width="10.796875" style="4" customWidth="1"/>
    <col min="2055" max="2055" width="8.796875" style="4" customWidth="1"/>
    <col min="2056" max="2056" width="10.796875" style="4" customWidth="1"/>
    <col min="2057" max="2057" width="6.09765625" style="4" customWidth="1"/>
    <col min="2058" max="2062" width="8.796875" style="4" customWidth="1"/>
    <col min="2063" max="2063" width="8.34765625" style="4" customWidth="1"/>
    <col min="2064" max="2064" width="12.796875" style="4" customWidth="1"/>
    <col min="2065" max="2065" width="8.796875" style="4" customWidth="1"/>
    <col min="2066" max="2304" width="9.796875" style="4"/>
    <col min="2305" max="2305" width="16.6484375" style="4" customWidth="1"/>
    <col min="2306" max="2306" width="8.34765625" style="4" customWidth="1"/>
    <col min="2307" max="2307" width="12.796875" style="4" customWidth="1"/>
    <col min="2308" max="2309" width="8.796875" style="4" customWidth="1"/>
    <col min="2310" max="2310" width="10.796875" style="4" customWidth="1"/>
    <col min="2311" max="2311" width="8.796875" style="4" customWidth="1"/>
    <col min="2312" max="2312" width="10.796875" style="4" customWidth="1"/>
    <col min="2313" max="2313" width="6.09765625" style="4" customWidth="1"/>
    <col min="2314" max="2318" width="8.796875" style="4" customWidth="1"/>
    <col min="2319" max="2319" width="8.34765625" style="4" customWidth="1"/>
    <col min="2320" max="2320" width="12.796875" style="4" customWidth="1"/>
    <col min="2321" max="2321" width="8.796875" style="4" customWidth="1"/>
    <col min="2322" max="2560" width="9.796875" style="4"/>
    <col min="2561" max="2561" width="16.6484375" style="4" customWidth="1"/>
    <col min="2562" max="2562" width="8.34765625" style="4" customWidth="1"/>
    <col min="2563" max="2563" width="12.796875" style="4" customWidth="1"/>
    <col min="2564" max="2565" width="8.796875" style="4" customWidth="1"/>
    <col min="2566" max="2566" width="10.796875" style="4" customWidth="1"/>
    <col min="2567" max="2567" width="8.796875" style="4" customWidth="1"/>
    <col min="2568" max="2568" width="10.796875" style="4" customWidth="1"/>
    <col min="2569" max="2569" width="6.09765625" style="4" customWidth="1"/>
    <col min="2570" max="2574" width="8.796875" style="4" customWidth="1"/>
    <col min="2575" max="2575" width="8.34765625" style="4" customWidth="1"/>
    <col min="2576" max="2576" width="12.796875" style="4" customWidth="1"/>
    <col min="2577" max="2577" width="8.796875" style="4" customWidth="1"/>
    <col min="2578" max="2816" width="9.796875" style="4"/>
    <col min="2817" max="2817" width="16.6484375" style="4" customWidth="1"/>
    <col min="2818" max="2818" width="8.34765625" style="4" customWidth="1"/>
    <col min="2819" max="2819" width="12.796875" style="4" customWidth="1"/>
    <col min="2820" max="2821" width="8.796875" style="4" customWidth="1"/>
    <col min="2822" max="2822" width="10.796875" style="4" customWidth="1"/>
    <col min="2823" max="2823" width="8.796875" style="4" customWidth="1"/>
    <col min="2824" max="2824" width="10.796875" style="4" customWidth="1"/>
    <col min="2825" max="2825" width="6.09765625" style="4" customWidth="1"/>
    <col min="2826" max="2830" width="8.796875" style="4" customWidth="1"/>
    <col min="2831" max="2831" width="8.34765625" style="4" customWidth="1"/>
    <col min="2832" max="2832" width="12.796875" style="4" customWidth="1"/>
    <col min="2833" max="2833" width="8.796875" style="4" customWidth="1"/>
    <col min="2834" max="3072" width="9.796875" style="4"/>
    <col min="3073" max="3073" width="16.6484375" style="4" customWidth="1"/>
    <col min="3074" max="3074" width="8.34765625" style="4" customWidth="1"/>
    <col min="3075" max="3075" width="12.796875" style="4" customWidth="1"/>
    <col min="3076" max="3077" width="8.796875" style="4" customWidth="1"/>
    <col min="3078" max="3078" width="10.796875" style="4" customWidth="1"/>
    <col min="3079" max="3079" width="8.796875" style="4" customWidth="1"/>
    <col min="3080" max="3080" width="10.796875" style="4" customWidth="1"/>
    <col min="3081" max="3081" width="6.09765625" style="4" customWidth="1"/>
    <col min="3082" max="3086" width="8.796875" style="4" customWidth="1"/>
    <col min="3087" max="3087" width="8.34765625" style="4" customWidth="1"/>
    <col min="3088" max="3088" width="12.796875" style="4" customWidth="1"/>
    <col min="3089" max="3089" width="8.796875" style="4" customWidth="1"/>
    <col min="3090" max="3328" width="9.796875" style="4"/>
    <col min="3329" max="3329" width="16.6484375" style="4" customWidth="1"/>
    <col min="3330" max="3330" width="8.34765625" style="4" customWidth="1"/>
    <col min="3331" max="3331" width="12.796875" style="4" customWidth="1"/>
    <col min="3332" max="3333" width="8.796875" style="4" customWidth="1"/>
    <col min="3334" max="3334" width="10.796875" style="4" customWidth="1"/>
    <col min="3335" max="3335" width="8.796875" style="4" customWidth="1"/>
    <col min="3336" max="3336" width="10.796875" style="4" customWidth="1"/>
    <col min="3337" max="3337" width="6.09765625" style="4" customWidth="1"/>
    <col min="3338" max="3342" width="8.796875" style="4" customWidth="1"/>
    <col min="3343" max="3343" width="8.34765625" style="4" customWidth="1"/>
    <col min="3344" max="3344" width="12.796875" style="4" customWidth="1"/>
    <col min="3345" max="3345" width="8.796875" style="4" customWidth="1"/>
    <col min="3346" max="3584" width="9.796875" style="4"/>
    <col min="3585" max="3585" width="16.6484375" style="4" customWidth="1"/>
    <col min="3586" max="3586" width="8.34765625" style="4" customWidth="1"/>
    <col min="3587" max="3587" width="12.796875" style="4" customWidth="1"/>
    <col min="3588" max="3589" width="8.796875" style="4" customWidth="1"/>
    <col min="3590" max="3590" width="10.796875" style="4" customWidth="1"/>
    <col min="3591" max="3591" width="8.796875" style="4" customWidth="1"/>
    <col min="3592" max="3592" width="10.796875" style="4" customWidth="1"/>
    <col min="3593" max="3593" width="6.09765625" style="4" customWidth="1"/>
    <col min="3594" max="3598" width="8.796875" style="4" customWidth="1"/>
    <col min="3599" max="3599" width="8.34765625" style="4" customWidth="1"/>
    <col min="3600" max="3600" width="12.796875" style="4" customWidth="1"/>
    <col min="3601" max="3601" width="8.796875" style="4" customWidth="1"/>
    <col min="3602" max="3840" width="9.796875" style="4"/>
    <col min="3841" max="3841" width="16.6484375" style="4" customWidth="1"/>
    <col min="3842" max="3842" width="8.34765625" style="4" customWidth="1"/>
    <col min="3843" max="3843" width="12.796875" style="4" customWidth="1"/>
    <col min="3844" max="3845" width="8.796875" style="4" customWidth="1"/>
    <col min="3846" max="3846" width="10.796875" style="4" customWidth="1"/>
    <col min="3847" max="3847" width="8.796875" style="4" customWidth="1"/>
    <col min="3848" max="3848" width="10.796875" style="4" customWidth="1"/>
    <col min="3849" max="3849" width="6.09765625" style="4" customWidth="1"/>
    <col min="3850" max="3854" width="8.796875" style="4" customWidth="1"/>
    <col min="3855" max="3855" width="8.34765625" style="4" customWidth="1"/>
    <col min="3856" max="3856" width="12.796875" style="4" customWidth="1"/>
    <col min="3857" max="3857" width="8.796875" style="4" customWidth="1"/>
    <col min="3858" max="4096" width="9.796875" style="4"/>
    <col min="4097" max="4097" width="16.6484375" style="4" customWidth="1"/>
    <col min="4098" max="4098" width="8.34765625" style="4" customWidth="1"/>
    <col min="4099" max="4099" width="12.796875" style="4" customWidth="1"/>
    <col min="4100" max="4101" width="8.796875" style="4" customWidth="1"/>
    <col min="4102" max="4102" width="10.796875" style="4" customWidth="1"/>
    <col min="4103" max="4103" width="8.796875" style="4" customWidth="1"/>
    <col min="4104" max="4104" width="10.796875" style="4" customWidth="1"/>
    <col min="4105" max="4105" width="6.09765625" style="4" customWidth="1"/>
    <col min="4106" max="4110" width="8.796875" style="4" customWidth="1"/>
    <col min="4111" max="4111" width="8.34765625" style="4" customWidth="1"/>
    <col min="4112" max="4112" width="12.796875" style="4" customWidth="1"/>
    <col min="4113" max="4113" width="8.796875" style="4" customWidth="1"/>
    <col min="4114" max="4352" width="9.796875" style="4"/>
    <col min="4353" max="4353" width="16.6484375" style="4" customWidth="1"/>
    <col min="4354" max="4354" width="8.34765625" style="4" customWidth="1"/>
    <col min="4355" max="4355" width="12.796875" style="4" customWidth="1"/>
    <col min="4356" max="4357" width="8.796875" style="4" customWidth="1"/>
    <col min="4358" max="4358" width="10.796875" style="4" customWidth="1"/>
    <col min="4359" max="4359" width="8.796875" style="4" customWidth="1"/>
    <col min="4360" max="4360" width="10.796875" style="4" customWidth="1"/>
    <col min="4361" max="4361" width="6.09765625" style="4" customWidth="1"/>
    <col min="4362" max="4366" width="8.796875" style="4" customWidth="1"/>
    <col min="4367" max="4367" width="8.34765625" style="4" customWidth="1"/>
    <col min="4368" max="4368" width="12.796875" style="4" customWidth="1"/>
    <col min="4369" max="4369" width="8.796875" style="4" customWidth="1"/>
    <col min="4370" max="4608" width="9.796875" style="4"/>
    <col min="4609" max="4609" width="16.6484375" style="4" customWidth="1"/>
    <col min="4610" max="4610" width="8.34765625" style="4" customWidth="1"/>
    <col min="4611" max="4611" width="12.796875" style="4" customWidth="1"/>
    <col min="4612" max="4613" width="8.796875" style="4" customWidth="1"/>
    <col min="4614" max="4614" width="10.796875" style="4" customWidth="1"/>
    <col min="4615" max="4615" width="8.796875" style="4" customWidth="1"/>
    <col min="4616" max="4616" width="10.796875" style="4" customWidth="1"/>
    <col min="4617" max="4617" width="6.09765625" style="4" customWidth="1"/>
    <col min="4618" max="4622" width="8.796875" style="4" customWidth="1"/>
    <col min="4623" max="4623" width="8.34765625" style="4" customWidth="1"/>
    <col min="4624" max="4624" width="12.796875" style="4" customWidth="1"/>
    <col min="4625" max="4625" width="8.796875" style="4" customWidth="1"/>
    <col min="4626" max="4864" width="9.796875" style="4"/>
    <col min="4865" max="4865" width="16.6484375" style="4" customWidth="1"/>
    <col min="4866" max="4866" width="8.34765625" style="4" customWidth="1"/>
    <col min="4867" max="4867" width="12.796875" style="4" customWidth="1"/>
    <col min="4868" max="4869" width="8.796875" style="4" customWidth="1"/>
    <col min="4870" max="4870" width="10.796875" style="4" customWidth="1"/>
    <col min="4871" max="4871" width="8.796875" style="4" customWidth="1"/>
    <col min="4872" max="4872" width="10.796875" style="4" customWidth="1"/>
    <col min="4873" max="4873" width="6.09765625" style="4" customWidth="1"/>
    <col min="4874" max="4878" width="8.796875" style="4" customWidth="1"/>
    <col min="4879" max="4879" width="8.34765625" style="4" customWidth="1"/>
    <col min="4880" max="4880" width="12.796875" style="4" customWidth="1"/>
    <col min="4881" max="4881" width="8.796875" style="4" customWidth="1"/>
    <col min="4882" max="5120" width="9.796875" style="4"/>
    <col min="5121" max="5121" width="16.6484375" style="4" customWidth="1"/>
    <col min="5122" max="5122" width="8.34765625" style="4" customWidth="1"/>
    <col min="5123" max="5123" width="12.796875" style="4" customWidth="1"/>
    <col min="5124" max="5125" width="8.796875" style="4" customWidth="1"/>
    <col min="5126" max="5126" width="10.796875" style="4" customWidth="1"/>
    <col min="5127" max="5127" width="8.796875" style="4" customWidth="1"/>
    <col min="5128" max="5128" width="10.796875" style="4" customWidth="1"/>
    <col min="5129" max="5129" width="6.09765625" style="4" customWidth="1"/>
    <col min="5130" max="5134" width="8.796875" style="4" customWidth="1"/>
    <col min="5135" max="5135" width="8.34765625" style="4" customWidth="1"/>
    <col min="5136" max="5136" width="12.796875" style="4" customWidth="1"/>
    <col min="5137" max="5137" width="8.796875" style="4" customWidth="1"/>
    <col min="5138" max="5376" width="9.796875" style="4"/>
    <col min="5377" max="5377" width="16.6484375" style="4" customWidth="1"/>
    <col min="5378" max="5378" width="8.34765625" style="4" customWidth="1"/>
    <col min="5379" max="5379" width="12.796875" style="4" customWidth="1"/>
    <col min="5380" max="5381" width="8.796875" style="4" customWidth="1"/>
    <col min="5382" max="5382" width="10.796875" style="4" customWidth="1"/>
    <col min="5383" max="5383" width="8.796875" style="4" customWidth="1"/>
    <col min="5384" max="5384" width="10.796875" style="4" customWidth="1"/>
    <col min="5385" max="5385" width="6.09765625" style="4" customWidth="1"/>
    <col min="5386" max="5390" width="8.796875" style="4" customWidth="1"/>
    <col min="5391" max="5391" width="8.34765625" style="4" customWidth="1"/>
    <col min="5392" max="5392" width="12.796875" style="4" customWidth="1"/>
    <col min="5393" max="5393" width="8.796875" style="4" customWidth="1"/>
    <col min="5394" max="5632" width="9.796875" style="4"/>
    <col min="5633" max="5633" width="16.6484375" style="4" customWidth="1"/>
    <col min="5634" max="5634" width="8.34765625" style="4" customWidth="1"/>
    <col min="5635" max="5635" width="12.796875" style="4" customWidth="1"/>
    <col min="5636" max="5637" width="8.796875" style="4" customWidth="1"/>
    <col min="5638" max="5638" width="10.796875" style="4" customWidth="1"/>
    <col min="5639" max="5639" width="8.796875" style="4" customWidth="1"/>
    <col min="5640" max="5640" width="10.796875" style="4" customWidth="1"/>
    <col min="5641" max="5641" width="6.09765625" style="4" customWidth="1"/>
    <col min="5642" max="5646" width="8.796875" style="4" customWidth="1"/>
    <col min="5647" max="5647" width="8.34765625" style="4" customWidth="1"/>
    <col min="5648" max="5648" width="12.796875" style="4" customWidth="1"/>
    <col min="5649" max="5649" width="8.796875" style="4" customWidth="1"/>
    <col min="5650" max="5888" width="9.796875" style="4"/>
    <col min="5889" max="5889" width="16.6484375" style="4" customWidth="1"/>
    <col min="5890" max="5890" width="8.34765625" style="4" customWidth="1"/>
    <col min="5891" max="5891" width="12.796875" style="4" customWidth="1"/>
    <col min="5892" max="5893" width="8.796875" style="4" customWidth="1"/>
    <col min="5894" max="5894" width="10.796875" style="4" customWidth="1"/>
    <col min="5895" max="5895" width="8.796875" style="4" customWidth="1"/>
    <col min="5896" max="5896" width="10.796875" style="4" customWidth="1"/>
    <col min="5897" max="5897" width="6.09765625" style="4" customWidth="1"/>
    <col min="5898" max="5902" width="8.796875" style="4" customWidth="1"/>
    <col min="5903" max="5903" width="8.34765625" style="4" customWidth="1"/>
    <col min="5904" max="5904" width="12.796875" style="4" customWidth="1"/>
    <col min="5905" max="5905" width="8.796875" style="4" customWidth="1"/>
    <col min="5906" max="6144" width="9.796875" style="4"/>
    <col min="6145" max="6145" width="16.6484375" style="4" customWidth="1"/>
    <col min="6146" max="6146" width="8.34765625" style="4" customWidth="1"/>
    <col min="6147" max="6147" width="12.796875" style="4" customWidth="1"/>
    <col min="6148" max="6149" width="8.796875" style="4" customWidth="1"/>
    <col min="6150" max="6150" width="10.796875" style="4" customWidth="1"/>
    <col min="6151" max="6151" width="8.796875" style="4" customWidth="1"/>
    <col min="6152" max="6152" width="10.796875" style="4" customWidth="1"/>
    <col min="6153" max="6153" width="6.09765625" style="4" customWidth="1"/>
    <col min="6154" max="6158" width="8.796875" style="4" customWidth="1"/>
    <col min="6159" max="6159" width="8.34765625" style="4" customWidth="1"/>
    <col min="6160" max="6160" width="12.796875" style="4" customWidth="1"/>
    <col min="6161" max="6161" width="8.796875" style="4" customWidth="1"/>
    <col min="6162" max="6400" width="9.796875" style="4"/>
    <col min="6401" max="6401" width="16.6484375" style="4" customWidth="1"/>
    <col min="6402" max="6402" width="8.34765625" style="4" customWidth="1"/>
    <col min="6403" max="6403" width="12.796875" style="4" customWidth="1"/>
    <col min="6404" max="6405" width="8.796875" style="4" customWidth="1"/>
    <col min="6406" max="6406" width="10.796875" style="4" customWidth="1"/>
    <col min="6407" max="6407" width="8.796875" style="4" customWidth="1"/>
    <col min="6408" max="6408" width="10.796875" style="4" customWidth="1"/>
    <col min="6409" max="6409" width="6.09765625" style="4" customWidth="1"/>
    <col min="6410" max="6414" width="8.796875" style="4" customWidth="1"/>
    <col min="6415" max="6415" width="8.34765625" style="4" customWidth="1"/>
    <col min="6416" max="6416" width="12.796875" style="4" customWidth="1"/>
    <col min="6417" max="6417" width="8.796875" style="4" customWidth="1"/>
    <col min="6418" max="6656" width="9.796875" style="4"/>
    <col min="6657" max="6657" width="16.6484375" style="4" customWidth="1"/>
    <col min="6658" max="6658" width="8.34765625" style="4" customWidth="1"/>
    <col min="6659" max="6659" width="12.796875" style="4" customWidth="1"/>
    <col min="6660" max="6661" width="8.796875" style="4" customWidth="1"/>
    <col min="6662" max="6662" width="10.796875" style="4" customWidth="1"/>
    <col min="6663" max="6663" width="8.796875" style="4" customWidth="1"/>
    <col min="6664" max="6664" width="10.796875" style="4" customWidth="1"/>
    <col min="6665" max="6665" width="6.09765625" style="4" customWidth="1"/>
    <col min="6666" max="6670" width="8.796875" style="4" customWidth="1"/>
    <col min="6671" max="6671" width="8.34765625" style="4" customWidth="1"/>
    <col min="6672" max="6672" width="12.796875" style="4" customWidth="1"/>
    <col min="6673" max="6673" width="8.796875" style="4" customWidth="1"/>
    <col min="6674" max="6912" width="9.796875" style="4"/>
    <col min="6913" max="6913" width="16.6484375" style="4" customWidth="1"/>
    <col min="6914" max="6914" width="8.34765625" style="4" customWidth="1"/>
    <col min="6915" max="6915" width="12.796875" style="4" customWidth="1"/>
    <col min="6916" max="6917" width="8.796875" style="4" customWidth="1"/>
    <col min="6918" max="6918" width="10.796875" style="4" customWidth="1"/>
    <col min="6919" max="6919" width="8.796875" style="4" customWidth="1"/>
    <col min="6920" max="6920" width="10.796875" style="4" customWidth="1"/>
    <col min="6921" max="6921" width="6.09765625" style="4" customWidth="1"/>
    <col min="6922" max="6926" width="8.796875" style="4" customWidth="1"/>
    <col min="6927" max="6927" width="8.34765625" style="4" customWidth="1"/>
    <col min="6928" max="6928" width="12.796875" style="4" customWidth="1"/>
    <col min="6929" max="6929" width="8.796875" style="4" customWidth="1"/>
    <col min="6930" max="7168" width="9.796875" style="4"/>
    <col min="7169" max="7169" width="16.6484375" style="4" customWidth="1"/>
    <col min="7170" max="7170" width="8.34765625" style="4" customWidth="1"/>
    <col min="7171" max="7171" width="12.796875" style="4" customWidth="1"/>
    <col min="7172" max="7173" width="8.796875" style="4" customWidth="1"/>
    <col min="7174" max="7174" width="10.796875" style="4" customWidth="1"/>
    <col min="7175" max="7175" width="8.796875" style="4" customWidth="1"/>
    <col min="7176" max="7176" width="10.796875" style="4" customWidth="1"/>
    <col min="7177" max="7177" width="6.09765625" style="4" customWidth="1"/>
    <col min="7178" max="7182" width="8.796875" style="4" customWidth="1"/>
    <col min="7183" max="7183" width="8.34765625" style="4" customWidth="1"/>
    <col min="7184" max="7184" width="12.796875" style="4" customWidth="1"/>
    <col min="7185" max="7185" width="8.796875" style="4" customWidth="1"/>
    <col min="7186" max="7424" width="9.796875" style="4"/>
    <col min="7425" max="7425" width="16.6484375" style="4" customWidth="1"/>
    <col min="7426" max="7426" width="8.34765625" style="4" customWidth="1"/>
    <col min="7427" max="7427" width="12.796875" style="4" customWidth="1"/>
    <col min="7428" max="7429" width="8.796875" style="4" customWidth="1"/>
    <col min="7430" max="7430" width="10.796875" style="4" customWidth="1"/>
    <col min="7431" max="7431" width="8.796875" style="4" customWidth="1"/>
    <col min="7432" max="7432" width="10.796875" style="4" customWidth="1"/>
    <col min="7433" max="7433" width="6.09765625" style="4" customWidth="1"/>
    <col min="7434" max="7438" width="8.796875" style="4" customWidth="1"/>
    <col min="7439" max="7439" width="8.34765625" style="4" customWidth="1"/>
    <col min="7440" max="7440" width="12.796875" style="4" customWidth="1"/>
    <col min="7441" max="7441" width="8.796875" style="4" customWidth="1"/>
    <col min="7442" max="7680" width="9.796875" style="4"/>
    <col min="7681" max="7681" width="16.6484375" style="4" customWidth="1"/>
    <col min="7682" max="7682" width="8.34765625" style="4" customWidth="1"/>
    <col min="7683" max="7683" width="12.796875" style="4" customWidth="1"/>
    <col min="7684" max="7685" width="8.796875" style="4" customWidth="1"/>
    <col min="7686" max="7686" width="10.796875" style="4" customWidth="1"/>
    <col min="7687" max="7687" width="8.796875" style="4" customWidth="1"/>
    <col min="7688" max="7688" width="10.796875" style="4" customWidth="1"/>
    <col min="7689" max="7689" width="6.09765625" style="4" customWidth="1"/>
    <col min="7690" max="7694" width="8.796875" style="4" customWidth="1"/>
    <col min="7695" max="7695" width="8.34765625" style="4" customWidth="1"/>
    <col min="7696" max="7696" width="12.796875" style="4" customWidth="1"/>
    <col min="7697" max="7697" width="8.796875" style="4" customWidth="1"/>
    <col min="7698" max="7936" width="9.796875" style="4"/>
    <col min="7937" max="7937" width="16.6484375" style="4" customWidth="1"/>
    <col min="7938" max="7938" width="8.34765625" style="4" customWidth="1"/>
    <col min="7939" max="7939" width="12.796875" style="4" customWidth="1"/>
    <col min="7940" max="7941" width="8.796875" style="4" customWidth="1"/>
    <col min="7942" max="7942" width="10.796875" style="4" customWidth="1"/>
    <col min="7943" max="7943" width="8.796875" style="4" customWidth="1"/>
    <col min="7944" max="7944" width="10.796875" style="4" customWidth="1"/>
    <col min="7945" max="7945" width="6.09765625" style="4" customWidth="1"/>
    <col min="7946" max="7950" width="8.796875" style="4" customWidth="1"/>
    <col min="7951" max="7951" width="8.34765625" style="4" customWidth="1"/>
    <col min="7952" max="7952" width="12.796875" style="4" customWidth="1"/>
    <col min="7953" max="7953" width="8.796875" style="4" customWidth="1"/>
    <col min="7954" max="8192" width="9.796875" style="4"/>
    <col min="8193" max="8193" width="16.6484375" style="4" customWidth="1"/>
    <col min="8194" max="8194" width="8.34765625" style="4" customWidth="1"/>
    <col min="8195" max="8195" width="12.796875" style="4" customWidth="1"/>
    <col min="8196" max="8197" width="8.796875" style="4" customWidth="1"/>
    <col min="8198" max="8198" width="10.796875" style="4" customWidth="1"/>
    <col min="8199" max="8199" width="8.796875" style="4" customWidth="1"/>
    <col min="8200" max="8200" width="10.796875" style="4" customWidth="1"/>
    <col min="8201" max="8201" width="6.09765625" style="4" customWidth="1"/>
    <col min="8202" max="8206" width="8.796875" style="4" customWidth="1"/>
    <col min="8207" max="8207" width="8.34765625" style="4" customWidth="1"/>
    <col min="8208" max="8208" width="12.796875" style="4" customWidth="1"/>
    <col min="8209" max="8209" width="8.796875" style="4" customWidth="1"/>
    <col min="8210" max="8448" width="9.796875" style="4"/>
    <col min="8449" max="8449" width="16.6484375" style="4" customWidth="1"/>
    <col min="8450" max="8450" width="8.34765625" style="4" customWidth="1"/>
    <col min="8451" max="8451" width="12.796875" style="4" customWidth="1"/>
    <col min="8452" max="8453" width="8.796875" style="4" customWidth="1"/>
    <col min="8454" max="8454" width="10.796875" style="4" customWidth="1"/>
    <col min="8455" max="8455" width="8.796875" style="4" customWidth="1"/>
    <col min="8456" max="8456" width="10.796875" style="4" customWidth="1"/>
    <col min="8457" max="8457" width="6.09765625" style="4" customWidth="1"/>
    <col min="8458" max="8462" width="8.796875" style="4" customWidth="1"/>
    <col min="8463" max="8463" width="8.34765625" style="4" customWidth="1"/>
    <col min="8464" max="8464" width="12.796875" style="4" customWidth="1"/>
    <col min="8465" max="8465" width="8.796875" style="4" customWidth="1"/>
    <col min="8466" max="8704" width="9.796875" style="4"/>
    <col min="8705" max="8705" width="16.6484375" style="4" customWidth="1"/>
    <col min="8706" max="8706" width="8.34765625" style="4" customWidth="1"/>
    <col min="8707" max="8707" width="12.796875" style="4" customWidth="1"/>
    <col min="8708" max="8709" width="8.796875" style="4" customWidth="1"/>
    <col min="8710" max="8710" width="10.796875" style="4" customWidth="1"/>
    <col min="8711" max="8711" width="8.796875" style="4" customWidth="1"/>
    <col min="8712" max="8712" width="10.796875" style="4" customWidth="1"/>
    <col min="8713" max="8713" width="6.09765625" style="4" customWidth="1"/>
    <col min="8714" max="8718" width="8.796875" style="4" customWidth="1"/>
    <col min="8719" max="8719" width="8.34765625" style="4" customWidth="1"/>
    <col min="8720" max="8720" width="12.796875" style="4" customWidth="1"/>
    <col min="8721" max="8721" width="8.796875" style="4" customWidth="1"/>
    <col min="8722" max="8960" width="9.796875" style="4"/>
    <col min="8961" max="8961" width="16.6484375" style="4" customWidth="1"/>
    <col min="8962" max="8962" width="8.34765625" style="4" customWidth="1"/>
    <col min="8963" max="8963" width="12.796875" style="4" customWidth="1"/>
    <col min="8964" max="8965" width="8.796875" style="4" customWidth="1"/>
    <col min="8966" max="8966" width="10.796875" style="4" customWidth="1"/>
    <col min="8967" max="8967" width="8.796875" style="4" customWidth="1"/>
    <col min="8968" max="8968" width="10.796875" style="4" customWidth="1"/>
    <col min="8969" max="8969" width="6.09765625" style="4" customWidth="1"/>
    <col min="8970" max="8974" width="8.796875" style="4" customWidth="1"/>
    <col min="8975" max="8975" width="8.34765625" style="4" customWidth="1"/>
    <col min="8976" max="8976" width="12.796875" style="4" customWidth="1"/>
    <col min="8977" max="8977" width="8.796875" style="4" customWidth="1"/>
    <col min="8978" max="9216" width="9.796875" style="4"/>
    <col min="9217" max="9217" width="16.6484375" style="4" customWidth="1"/>
    <col min="9218" max="9218" width="8.34765625" style="4" customWidth="1"/>
    <col min="9219" max="9219" width="12.796875" style="4" customWidth="1"/>
    <col min="9220" max="9221" width="8.796875" style="4" customWidth="1"/>
    <col min="9222" max="9222" width="10.796875" style="4" customWidth="1"/>
    <col min="9223" max="9223" width="8.796875" style="4" customWidth="1"/>
    <col min="9224" max="9224" width="10.796875" style="4" customWidth="1"/>
    <col min="9225" max="9225" width="6.09765625" style="4" customWidth="1"/>
    <col min="9226" max="9230" width="8.796875" style="4" customWidth="1"/>
    <col min="9231" max="9231" width="8.34765625" style="4" customWidth="1"/>
    <col min="9232" max="9232" width="12.796875" style="4" customWidth="1"/>
    <col min="9233" max="9233" width="8.796875" style="4" customWidth="1"/>
    <col min="9234" max="9472" width="9.796875" style="4"/>
    <col min="9473" max="9473" width="16.6484375" style="4" customWidth="1"/>
    <col min="9474" max="9474" width="8.34765625" style="4" customWidth="1"/>
    <col min="9475" max="9475" width="12.796875" style="4" customWidth="1"/>
    <col min="9476" max="9477" width="8.796875" style="4" customWidth="1"/>
    <col min="9478" max="9478" width="10.796875" style="4" customWidth="1"/>
    <col min="9479" max="9479" width="8.796875" style="4" customWidth="1"/>
    <col min="9480" max="9480" width="10.796875" style="4" customWidth="1"/>
    <col min="9481" max="9481" width="6.09765625" style="4" customWidth="1"/>
    <col min="9482" max="9486" width="8.796875" style="4" customWidth="1"/>
    <col min="9487" max="9487" width="8.34765625" style="4" customWidth="1"/>
    <col min="9488" max="9488" width="12.796875" style="4" customWidth="1"/>
    <col min="9489" max="9489" width="8.796875" style="4" customWidth="1"/>
    <col min="9490" max="9728" width="9.796875" style="4"/>
    <col min="9729" max="9729" width="16.6484375" style="4" customWidth="1"/>
    <col min="9730" max="9730" width="8.34765625" style="4" customWidth="1"/>
    <col min="9731" max="9731" width="12.796875" style="4" customWidth="1"/>
    <col min="9732" max="9733" width="8.796875" style="4" customWidth="1"/>
    <col min="9734" max="9734" width="10.796875" style="4" customWidth="1"/>
    <col min="9735" max="9735" width="8.796875" style="4" customWidth="1"/>
    <col min="9736" max="9736" width="10.796875" style="4" customWidth="1"/>
    <col min="9737" max="9737" width="6.09765625" style="4" customWidth="1"/>
    <col min="9738" max="9742" width="8.796875" style="4" customWidth="1"/>
    <col min="9743" max="9743" width="8.34765625" style="4" customWidth="1"/>
    <col min="9744" max="9744" width="12.796875" style="4" customWidth="1"/>
    <col min="9745" max="9745" width="8.796875" style="4" customWidth="1"/>
    <col min="9746" max="9984" width="9.796875" style="4"/>
    <col min="9985" max="9985" width="16.6484375" style="4" customWidth="1"/>
    <col min="9986" max="9986" width="8.34765625" style="4" customWidth="1"/>
    <col min="9987" max="9987" width="12.796875" style="4" customWidth="1"/>
    <col min="9988" max="9989" width="8.796875" style="4" customWidth="1"/>
    <col min="9990" max="9990" width="10.796875" style="4" customWidth="1"/>
    <col min="9991" max="9991" width="8.796875" style="4" customWidth="1"/>
    <col min="9992" max="9992" width="10.796875" style="4" customWidth="1"/>
    <col min="9993" max="9993" width="6.09765625" style="4" customWidth="1"/>
    <col min="9994" max="9998" width="8.796875" style="4" customWidth="1"/>
    <col min="9999" max="9999" width="8.34765625" style="4" customWidth="1"/>
    <col min="10000" max="10000" width="12.796875" style="4" customWidth="1"/>
    <col min="10001" max="10001" width="8.796875" style="4" customWidth="1"/>
    <col min="10002" max="10240" width="9.796875" style="4"/>
    <col min="10241" max="10241" width="16.6484375" style="4" customWidth="1"/>
    <col min="10242" max="10242" width="8.34765625" style="4" customWidth="1"/>
    <col min="10243" max="10243" width="12.796875" style="4" customWidth="1"/>
    <col min="10244" max="10245" width="8.796875" style="4" customWidth="1"/>
    <col min="10246" max="10246" width="10.796875" style="4" customWidth="1"/>
    <col min="10247" max="10247" width="8.796875" style="4" customWidth="1"/>
    <col min="10248" max="10248" width="10.796875" style="4" customWidth="1"/>
    <col min="10249" max="10249" width="6.09765625" style="4" customWidth="1"/>
    <col min="10250" max="10254" width="8.796875" style="4" customWidth="1"/>
    <col min="10255" max="10255" width="8.34765625" style="4" customWidth="1"/>
    <col min="10256" max="10256" width="12.796875" style="4" customWidth="1"/>
    <col min="10257" max="10257" width="8.796875" style="4" customWidth="1"/>
    <col min="10258" max="10496" width="9.796875" style="4"/>
    <col min="10497" max="10497" width="16.6484375" style="4" customWidth="1"/>
    <col min="10498" max="10498" width="8.34765625" style="4" customWidth="1"/>
    <col min="10499" max="10499" width="12.796875" style="4" customWidth="1"/>
    <col min="10500" max="10501" width="8.796875" style="4" customWidth="1"/>
    <col min="10502" max="10502" width="10.796875" style="4" customWidth="1"/>
    <col min="10503" max="10503" width="8.796875" style="4" customWidth="1"/>
    <col min="10504" max="10504" width="10.796875" style="4" customWidth="1"/>
    <col min="10505" max="10505" width="6.09765625" style="4" customWidth="1"/>
    <col min="10506" max="10510" width="8.796875" style="4" customWidth="1"/>
    <col min="10511" max="10511" width="8.34765625" style="4" customWidth="1"/>
    <col min="10512" max="10512" width="12.796875" style="4" customWidth="1"/>
    <col min="10513" max="10513" width="8.796875" style="4" customWidth="1"/>
    <col min="10514" max="10752" width="9.796875" style="4"/>
    <col min="10753" max="10753" width="16.6484375" style="4" customWidth="1"/>
    <col min="10754" max="10754" width="8.34765625" style="4" customWidth="1"/>
    <col min="10755" max="10755" width="12.796875" style="4" customWidth="1"/>
    <col min="10756" max="10757" width="8.796875" style="4" customWidth="1"/>
    <col min="10758" max="10758" width="10.796875" style="4" customWidth="1"/>
    <col min="10759" max="10759" width="8.796875" style="4" customWidth="1"/>
    <col min="10760" max="10760" width="10.796875" style="4" customWidth="1"/>
    <col min="10761" max="10761" width="6.09765625" style="4" customWidth="1"/>
    <col min="10762" max="10766" width="8.796875" style="4" customWidth="1"/>
    <col min="10767" max="10767" width="8.34765625" style="4" customWidth="1"/>
    <col min="10768" max="10768" width="12.796875" style="4" customWidth="1"/>
    <col min="10769" max="10769" width="8.796875" style="4" customWidth="1"/>
    <col min="10770" max="11008" width="9.796875" style="4"/>
    <col min="11009" max="11009" width="16.6484375" style="4" customWidth="1"/>
    <col min="11010" max="11010" width="8.34765625" style="4" customWidth="1"/>
    <col min="11011" max="11011" width="12.796875" style="4" customWidth="1"/>
    <col min="11012" max="11013" width="8.796875" style="4" customWidth="1"/>
    <col min="11014" max="11014" width="10.796875" style="4" customWidth="1"/>
    <col min="11015" max="11015" width="8.796875" style="4" customWidth="1"/>
    <col min="11016" max="11016" width="10.796875" style="4" customWidth="1"/>
    <col min="11017" max="11017" width="6.09765625" style="4" customWidth="1"/>
    <col min="11018" max="11022" width="8.796875" style="4" customWidth="1"/>
    <col min="11023" max="11023" width="8.34765625" style="4" customWidth="1"/>
    <col min="11024" max="11024" width="12.796875" style="4" customWidth="1"/>
    <col min="11025" max="11025" width="8.796875" style="4" customWidth="1"/>
    <col min="11026" max="11264" width="9.796875" style="4"/>
    <col min="11265" max="11265" width="16.6484375" style="4" customWidth="1"/>
    <col min="11266" max="11266" width="8.34765625" style="4" customWidth="1"/>
    <col min="11267" max="11267" width="12.796875" style="4" customWidth="1"/>
    <col min="11268" max="11269" width="8.796875" style="4" customWidth="1"/>
    <col min="11270" max="11270" width="10.796875" style="4" customWidth="1"/>
    <col min="11271" max="11271" width="8.796875" style="4" customWidth="1"/>
    <col min="11272" max="11272" width="10.796875" style="4" customWidth="1"/>
    <col min="11273" max="11273" width="6.09765625" style="4" customWidth="1"/>
    <col min="11274" max="11278" width="8.796875" style="4" customWidth="1"/>
    <col min="11279" max="11279" width="8.34765625" style="4" customWidth="1"/>
    <col min="11280" max="11280" width="12.796875" style="4" customWidth="1"/>
    <col min="11281" max="11281" width="8.796875" style="4" customWidth="1"/>
    <col min="11282" max="11520" width="9.796875" style="4"/>
    <col min="11521" max="11521" width="16.6484375" style="4" customWidth="1"/>
    <col min="11522" max="11522" width="8.34765625" style="4" customWidth="1"/>
    <col min="11523" max="11523" width="12.796875" style="4" customWidth="1"/>
    <col min="11524" max="11525" width="8.796875" style="4" customWidth="1"/>
    <col min="11526" max="11526" width="10.796875" style="4" customWidth="1"/>
    <col min="11527" max="11527" width="8.796875" style="4" customWidth="1"/>
    <col min="11528" max="11528" width="10.796875" style="4" customWidth="1"/>
    <col min="11529" max="11529" width="6.09765625" style="4" customWidth="1"/>
    <col min="11530" max="11534" width="8.796875" style="4" customWidth="1"/>
    <col min="11535" max="11535" width="8.34765625" style="4" customWidth="1"/>
    <col min="11536" max="11536" width="12.796875" style="4" customWidth="1"/>
    <col min="11537" max="11537" width="8.796875" style="4" customWidth="1"/>
    <col min="11538" max="11776" width="9.796875" style="4"/>
    <col min="11777" max="11777" width="16.6484375" style="4" customWidth="1"/>
    <col min="11778" max="11778" width="8.34765625" style="4" customWidth="1"/>
    <col min="11779" max="11779" width="12.796875" style="4" customWidth="1"/>
    <col min="11780" max="11781" width="8.796875" style="4" customWidth="1"/>
    <col min="11782" max="11782" width="10.796875" style="4" customWidth="1"/>
    <col min="11783" max="11783" width="8.796875" style="4" customWidth="1"/>
    <col min="11784" max="11784" width="10.796875" style="4" customWidth="1"/>
    <col min="11785" max="11785" width="6.09765625" style="4" customWidth="1"/>
    <col min="11786" max="11790" width="8.796875" style="4" customWidth="1"/>
    <col min="11791" max="11791" width="8.34765625" style="4" customWidth="1"/>
    <col min="11792" max="11792" width="12.796875" style="4" customWidth="1"/>
    <col min="11793" max="11793" width="8.796875" style="4" customWidth="1"/>
    <col min="11794" max="12032" width="9.796875" style="4"/>
    <col min="12033" max="12033" width="16.6484375" style="4" customWidth="1"/>
    <col min="12034" max="12034" width="8.34765625" style="4" customWidth="1"/>
    <col min="12035" max="12035" width="12.796875" style="4" customWidth="1"/>
    <col min="12036" max="12037" width="8.796875" style="4" customWidth="1"/>
    <col min="12038" max="12038" width="10.796875" style="4" customWidth="1"/>
    <col min="12039" max="12039" width="8.796875" style="4" customWidth="1"/>
    <col min="12040" max="12040" width="10.796875" style="4" customWidth="1"/>
    <col min="12041" max="12041" width="6.09765625" style="4" customWidth="1"/>
    <col min="12042" max="12046" width="8.796875" style="4" customWidth="1"/>
    <col min="12047" max="12047" width="8.34765625" style="4" customWidth="1"/>
    <col min="12048" max="12048" width="12.796875" style="4" customWidth="1"/>
    <col min="12049" max="12049" width="8.796875" style="4" customWidth="1"/>
    <col min="12050" max="12288" width="9.796875" style="4"/>
    <col min="12289" max="12289" width="16.6484375" style="4" customWidth="1"/>
    <col min="12290" max="12290" width="8.34765625" style="4" customWidth="1"/>
    <col min="12291" max="12291" width="12.796875" style="4" customWidth="1"/>
    <col min="12292" max="12293" width="8.796875" style="4" customWidth="1"/>
    <col min="12294" max="12294" width="10.796875" style="4" customWidth="1"/>
    <col min="12295" max="12295" width="8.796875" style="4" customWidth="1"/>
    <col min="12296" max="12296" width="10.796875" style="4" customWidth="1"/>
    <col min="12297" max="12297" width="6.09765625" style="4" customWidth="1"/>
    <col min="12298" max="12302" width="8.796875" style="4" customWidth="1"/>
    <col min="12303" max="12303" width="8.34765625" style="4" customWidth="1"/>
    <col min="12304" max="12304" width="12.796875" style="4" customWidth="1"/>
    <col min="12305" max="12305" width="8.796875" style="4" customWidth="1"/>
    <col min="12306" max="12544" width="9.796875" style="4"/>
    <col min="12545" max="12545" width="16.6484375" style="4" customWidth="1"/>
    <col min="12546" max="12546" width="8.34765625" style="4" customWidth="1"/>
    <col min="12547" max="12547" width="12.796875" style="4" customWidth="1"/>
    <col min="12548" max="12549" width="8.796875" style="4" customWidth="1"/>
    <col min="12550" max="12550" width="10.796875" style="4" customWidth="1"/>
    <col min="12551" max="12551" width="8.796875" style="4" customWidth="1"/>
    <col min="12552" max="12552" width="10.796875" style="4" customWidth="1"/>
    <col min="12553" max="12553" width="6.09765625" style="4" customWidth="1"/>
    <col min="12554" max="12558" width="8.796875" style="4" customWidth="1"/>
    <col min="12559" max="12559" width="8.34765625" style="4" customWidth="1"/>
    <col min="12560" max="12560" width="12.796875" style="4" customWidth="1"/>
    <col min="12561" max="12561" width="8.796875" style="4" customWidth="1"/>
    <col min="12562" max="12800" width="9.796875" style="4"/>
    <col min="12801" max="12801" width="16.6484375" style="4" customWidth="1"/>
    <col min="12802" max="12802" width="8.34765625" style="4" customWidth="1"/>
    <col min="12803" max="12803" width="12.796875" style="4" customWidth="1"/>
    <col min="12804" max="12805" width="8.796875" style="4" customWidth="1"/>
    <col min="12806" max="12806" width="10.796875" style="4" customWidth="1"/>
    <col min="12807" max="12807" width="8.796875" style="4" customWidth="1"/>
    <col min="12808" max="12808" width="10.796875" style="4" customWidth="1"/>
    <col min="12809" max="12809" width="6.09765625" style="4" customWidth="1"/>
    <col min="12810" max="12814" width="8.796875" style="4" customWidth="1"/>
    <col min="12815" max="12815" width="8.34765625" style="4" customWidth="1"/>
    <col min="12816" max="12816" width="12.796875" style="4" customWidth="1"/>
    <col min="12817" max="12817" width="8.796875" style="4" customWidth="1"/>
    <col min="12818" max="13056" width="9.796875" style="4"/>
    <col min="13057" max="13057" width="16.6484375" style="4" customWidth="1"/>
    <col min="13058" max="13058" width="8.34765625" style="4" customWidth="1"/>
    <col min="13059" max="13059" width="12.796875" style="4" customWidth="1"/>
    <col min="13060" max="13061" width="8.796875" style="4" customWidth="1"/>
    <col min="13062" max="13062" width="10.796875" style="4" customWidth="1"/>
    <col min="13063" max="13063" width="8.796875" style="4" customWidth="1"/>
    <col min="13064" max="13064" width="10.796875" style="4" customWidth="1"/>
    <col min="13065" max="13065" width="6.09765625" style="4" customWidth="1"/>
    <col min="13066" max="13070" width="8.796875" style="4" customWidth="1"/>
    <col min="13071" max="13071" width="8.34765625" style="4" customWidth="1"/>
    <col min="13072" max="13072" width="12.796875" style="4" customWidth="1"/>
    <col min="13073" max="13073" width="8.796875" style="4" customWidth="1"/>
    <col min="13074" max="13312" width="9.796875" style="4"/>
    <col min="13313" max="13313" width="16.6484375" style="4" customWidth="1"/>
    <col min="13314" max="13314" width="8.34765625" style="4" customWidth="1"/>
    <col min="13315" max="13315" width="12.796875" style="4" customWidth="1"/>
    <col min="13316" max="13317" width="8.796875" style="4" customWidth="1"/>
    <col min="13318" max="13318" width="10.796875" style="4" customWidth="1"/>
    <col min="13319" max="13319" width="8.796875" style="4" customWidth="1"/>
    <col min="13320" max="13320" width="10.796875" style="4" customWidth="1"/>
    <col min="13321" max="13321" width="6.09765625" style="4" customWidth="1"/>
    <col min="13322" max="13326" width="8.796875" style="4" customWidth="1"/>
    <col min="13327" max="13327" width="8.34765625" style="4" customWidth="1"/>
    <col min="13328" max="13328" width="12.796875" style="4" customWidth="1"/>
    <col min="13329" max="13329" width="8.796875" style="4" customWidth="1"/>
    <col min="13330" max="13568" width="9.796875" style="4"/>
    <col min="13569" max="13569" width="16.6484375" style="4" customWidth="1"/>
    <col min="13570" max="13570" width="8.34765625" style="4" customWidth="1"/>
    <col min="13571" max="13571" width="12.796875" style="4" customWidth="1"/>
    <col min="13572" max="13573" width="8.796875" style="4" customWidth="1"/>
    <col min="13574" max="13574" width="10.796875" style="4" customWidth="1"/>
    <col min="13575" max="13575" width="8.796875" style="4" customWidth="1"/>
    <col min="13576" max="13576" width="10.796875" style="4" customWidth="1"/>
    <col min="13577" max="13577" width="6.09765625" style="4" customWidth="1"/>
    <col min="13578" max="13582" width="8.796875" style="4" customWidth="1"/>
    <col min="13583" max="13583" width="8.34765625" style="4" customWidth="1"/>
    <col min="13584" max="13584" width="12.796875" style="4" customWidth="1"/>
    <col min="13585" max="13585" width="8.796875" style="4" customWidth="1"/>
    <col min="13586" max="13824" width="9.796875" style="4"/>
    <col min="13825" max="13825" width="16.6484375" style="4" customWidth="1"/>
    <col min="13826" max="13826" width="8.34765625" style="4" customWidth="1"/>
    <col min="13827" max="13827" width="12.796875" style="4" customWidth="1"/>
    <col min="13828" max="13829" width="8.796875" style="4" customWidth="1"/>
    <col min="13830" max="13830" width="10.796875" style="4" customWidth="1"/>
    <col min="13831" max="13831" width="8.796875" style="4" customWidth="1"/>
    <col min="13832" max="13832" width="10.796875" style="4" customWidth="1"/>
    <col min="13833" max="13833" width="6.09765625" style="4" customWidth="1"/>
    <col min="13834" max="13838" width="8.796875" style="4" customWidth="1"/>
    <col min="13839" max="13839" width="8.34765625" style="4" customWidth="1"/>
    <col min="13840" max="13840" width="12.796875" style="4" customWidth="1"/>
    <col min="13841" max="13841" width="8.796875" style="4" customWidth="1"/>
    <col min="13842" max="14080" width="9.796875" style="4"/>
    <col min="14081" max="14081" width="16.6484375" style="4" customWidth="1"/>
    <col min="14082" max="14082" width="8.34765625" style="4" customWidth="1"/>
    <col min="14083" max="14083" width="12.796875" style="4" customWidth="1"/>
    <col min="14084" max="14085" width="8.796875" style="4" customWidth="1"/>
    <col min="14086" max="14086" width="10.796875" style="4" customWidth="1"/>
    <col min="14087" max="14087" width="8.796875" style="4" customWidth="1"/>
    <col min="14088" max="14088" width="10.796875" style="4" customWidth="1"/>
    <col min="14089" max="14089" width="6.09765625" style="4" customWidth="1"/>
    <col min="14090" max="14094" width="8.796875" style="4" customWidth="1"/>
    <col min="14095" max="14095" width="8.34765625" style="4" customWidth="1"/>
    <col min="14096" max="14096" width="12.796875" style="4" customWidth="1"/>
    <col min="14097" max="14097" width="8.796875" style="4" customWidth="1"/>
    <col min="14098" max="14336" width="9.796875" style="4"/>
    <col min="14337" max="14337" width="16.6484375" style="4" customWidth="1"/>
    <col min="14338" max="14338" width="8.34765625" style="4" customWidth="1"/>
    <col min="14339" max="14339" width="12.796875" style="4" customWidth="1"/>
    <col min="14340" max="14341" width="8.796875" style="4" customWidth="1"/>
    <col min="14342" max="14342" width="10.796875" style="4" customWidth="1"/>
    <col min="14343" max="14343" width="8.796875" style="4" customWidth="1"/>
    <col min="14344" max="14344" width="10.796875" style="4" customWidth="1"/>
    <col min="14345" max="14345" width="6.09765625" style="4" customWidth="1"/>
    <col min="14346" max="14350" width="8.796875" style="4" customWidth="1"/>
    <col min="14351" max="14351" width="8.34765625" style="4" customWidth="1"/>
    <col min="14352" max="14352" width="12.796875" style="4" customWidth="1"/>
    <col min="14353" max="14353" width="8.796875" style="4" customWidth="1"/>
    <col min="14354" max="14592" width="9.796875" style="4"/>
    <col min="14593" max="14593" width="16.6484375" style="4" customWidth="1"/>
    <col min="14594" max="14594" width="8.34765625" style="4" customWidth="1"/>
    <col min="14595" max="14595" width="12.796875" style="4" customWidth="1"/>
    <col min="14596" max="14597" width="8.796875" style="4" customWidth="1"/>
    <col min="14598" max="14598" width="10.796875" style="4" customWidth="1"/>
    <col min="14599" max="14599" width="8.796875" style="4" customWidth="1"/>
    <col min="14600" max="14600" width="10.796875" style="4" customWidth="1"/>
    <col min="14601" max="14601" width="6.09765625" style="4" customWidth="1"/>
    <col min="14602" max="14606" width="8.796875" style="4" customWidth="1"/>
    <col min="14607" max="14607" width="8.34765625" style="4" customWidth="1"/>
    <col min="14608" max="14608" width="12.796875" style="4" customWidth="1"/>
    <col min="14609" max="14609" width="8.796875" style="4" customWidth="1"/>
    <col min="14610" max="14848" width="9.796875" style="4"/>
    <col min="14849" max="14849" width="16.6484375" style="4" customWidth="1"/>
    <col min="14850" max="14850" width="8.34765625" style="4" customWidth="1"/>
    <col min="14851" max="14851" width="12.796875" style="4" customWidth="1"/>
    <col min="14852" max="14853" width="8.796875" style="4" customWidth="1"/>
    <col min="14854" max="14854" width="10.796875" style="4" customWidth="1"/>
    <col min="14855" max="14855" width="8.796875" style="4" customWidth="1"/>
    <col min="14856" max="14856" width="10.796875" style="4" customWidth="1"/>
    <col min="14857" max="14857" width="6.09765625" style="4" customWidth="1"/>
    <col min="14858" max="14862" width="8.796875" style="4" customWidth="1"/>
    <col min="14863" max="14863" width="8.34765625" style="4" customWidth="1"/>
    <col min="14864" max="14864" width="12.796875" style="4" customWidth="1"/>
    <col min="14865" max="14865" width="8.796875" style="4" customWidth="1"/>
    <col min="14866" max="15104" width="9.796875" style="4"/>
    <col min="15105" max="15105" width="16.6484375" style="4" customWidth="1"/>
    <col min="15106" max="15106" width="8.34765625" style="4" customWidth="1"/>
    <col min="15107" max="15107" width="12.796875" style="4" customWidth="1"/>
    <col min="15108" max="15109" width="8.796875" style="4" customWidth="1"/>
    <col min="15110" max="15110" width="10.796875" style="4" customWidth="1"/>
    <col min="15111" max="15111" width="8.796875" style="4" customWidth="1"/>
    <col min="15112" max="15112" width="10.796875" style="4" customWidth="1"/>
    <col min="15113" max="15113" width="6.09765625" style="4" customWidth="1"/>
    <col min="15114" max="15118" width="8.796875" style="4" customWidth="1"/>
    <col min="15119" max="15119" width="8.34765625" style="4" customWidth="1"/>
    <col min="15120" max="15120" width="12.796875" style="4" customWidth="1"/>
    <col min="15121" max="15121" width="8.796875" style="4" customWidth="1"/>
    <col min="15122" max="15360" width="9.796875" style="4"/>
    <col min="15361" max="15361" width="16.6484375" style="4" customWidth="1"/>
    <col min="15362" max="15362" width="8.34765625" style="4" customWidth="1"/>
    <col min="15363" max="15363" width="12.796875" style="4" customWidth="1"/>
    <col min="15364" max="15365" width="8.796875" style="4" customWidth="1"/>
    <col min="15366" max="15366" width="10.796875" style="4" customWidth="1"/>
    <col min="15367" max="15367" width="8.796875" style="4" customWidth="1"/>
    <col min="15368" max="15368" width="10.796875" style="4" customWidth="1"/>
    <col min="15369" max="15369" width="6.09765625" style="4" customWidth="1"/>
    <col min="15370" max="15374" width="8.796875" style="4" customWidth="1"/>
    <col min="15375" max="15375" width="8.34765625" style="4" customWidth="1"/>
    <col min="15376" max="15376" width="12.796875" style="4" customWidth="1"/>
    <col min="15377" max="15377" width="8.796875" style="4" customWidth="1"/>
    <col min="15378" max="15616" width="9.796875" style="4"/>
    <col min="15617" max="15617" width="16.6484375" style="4" customWidth="1"/>
    <col min="15618" max="15618" width="8.34765625" style="4" customWidth="1"/>
    <col min="15619" max="15619" width="12.796875" style="4" customWidth="1"/>
    <col min="15620" max="15621" width="8.796875" style="4" customWidth="1"/>
    <col min="15622" max="15622" width="10.796875" style="4" customWidth="1"/>
    <col min="15623" max="15623" width="8.796875" style="4" customWidth="1"/>
    <col min="15624" max="15624" width="10.796875" style="4" customWidth="1"/>
    <col min="15625" max="15625" width="6.09765625" style="4" customWidth="1"/>
    <col min="15626" max="15630" width="8.796875" style="4" customWidth="1"/>
    <col min="15631" max="15631" width="8.34765625" style="4" customWidth="1"/>
    <col min="15632" max="15632" width="12.796875" style="4" customWidth="1"/>
    <col min="15633" max="15633" width="8.796875" style="4" customWidth="1"/>
    <col min="15634" max="15872" width="9.796875" style="4"/>
    <col min="15873" max="15873" width="16.6484375" style="4" customWidth="1"/>
    <col min="15874" max="15874" width="8.34765625" style="4" customWidth="1"/>
    <col min="15875" max="15875" width="12.796875" style="4" customWidth="1"/>
    <col min="15876" max="15877" width="8.796875" style="4" customWidth="1"/>
    <col min="15878" max="15878" width="10.796875" style="4" customWidth="1"/>
    <col min="15879" max="15879" width="8.796875" style="4" customWidth="1"/>
    <col min="15880" max="15880" width="10.796875" style="4" customWidth="1"/>
    <col min="15881" max="15881" width="6.09765625" style="4" customWidth="1"/>
    <col min="15882" max="15886" width="8.796875" style="4" customWidth="1"/>
    <col min="15887" max="15887" width="8.34765625" style="4" customWidth="1"/>
    <col min="15888" max="15888" width="12.796875" style="4" customWidth="1"/>
    <col min="15889" max="15889" width="8.796875" style="4" customWidth="1"/>
    <col min="15890" max="16128" width="9.796875" style="4"/>
    <col min="16129" max="16129" width="16.6484375" style="4" customWidth="1"/>
    <col min="16130" max="16130" width="8.34765625" style="4" customWidth="1"/>
    <col min="16131" max="16131" width="12.796875" style="4" customWidth="1"/>
    <col min="16132" max="16133" width="8.796875" style="4" customWidth="1"/>
    <col min="16134" max="16134" width="10.796875" style="4" customWidth="1"/>
    <col min="16135" max="16135" width="8.796875" style="4" customWidth="1"/>
    <col min="16136" max="16136" width="10.796875" style="4" customWidth="1"/>
    <col min="16137" max="16137" width="6.09765625" style="4" customWidth="1"/>
    <col min="16138" max="16142" width="8.796875" style="4" customWidth="1"/>
    <col min="16143" max="16143" width="8.34765625" style="4" customWidth="1"/>
    <col min="16144" max="16144" width="12.796875" style="4" customWidth="1"/>
    <col min="16145" max="16145" width="8.796875" style="4" customWidth="1"/>
    <col min="16146" max="16384" width="9.796875" style="4"/>
  </cols>
  <sheetData>
    <row r="1" spans="1:17" s="6" customFormat="1" ht="30" customHeight="1">
      <c r="A1" s="9" t="s">
        <v>374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1" customFormat="1" ht="26.25" customHeight="1">
      <c r="A2" s="158" t="s">
        <v>52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s="11" customFormat="1" ht="32.25" customHeight="1">
      <c r="A3" s="159" t="s">
        <v>53</v>
      </c>
      <c r="B3" s="159"/>
      <c r="C3" s="159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59" t="s">
        <v>54</v>
      </c>
      <c r="Q3" s="159"/>
    </row>
    <row r="4" spans="1:17" s="2" customFormat="1" ht="37.200000000000003" customHeight="1">
      <c r="A4" s="160" t="s">
        <v>0</v>
      </c>
      <c r="B4" s="156" t="s">
        <v>1</v>
      </c>
      <c r="C4" s="161" t="s">
        <v>2</v>
      </c>
      <c r="D4" s="162"/>
      <c r="E4" s="162"/>
      <c r="F4" s="162"/>
      <c r="G4" s="162"/>
      <c r="H4" s="162"/>
      <c r="I4" s="163"/>
      <c r="J4" s="164" t="s">
        <v>3</v>
      </c>
      <c r="K4" s="164"/>
      <c r="L4" s="164"/>
      <c r="M4" s="164"/>
      <c r="N4" s="164"/>
      <c r="O4" s="1"/>
      <c r="P4" s="156" t="s">
        <v>4</v>
      </c>
      <c r="Q4" s="156"/>
    </row>
    <row r="5" spans="1:17" s="2" customFormat="1" ht="42" customHeight="1">
      <c r="A5" s="157"/>
      <c r="B5" s="157"/>
      <c r="C5" s="3" t="s">
        <v>6</v>
      </c>
      <c r="D5" s="3" t="s">
        <v>7</v>
      </c>
      <c r="E5" s="3" t="s">
        <v>8</v>
      </c>
      <c r="F5" s="113" t="s">
        <v>9</v>
      </c>
      <c r="G5" s="3" t="s">
        <v>10</v>
      </c>
      <c r="H5" s="3" t="s">
        <v>11</v>
      </c>
      <c r="I5" s="3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12</v>
      </c>
      <c r="P5" s="157"/>
      <c r="Q5" s="157"/>
    </row>
    <row r="6" spans="1:17" s="117" customFormat="1" ht="23.4" customHeight="1">
      <c r="A6" s="114" t="s">
        <v>18</v>
      </c>
      <c r="B6" s="114" t="s">
        <v>19</v>
      </c>
      <c r="C6" s="114">
        <v>1.5</v>
      </c>
      <c r="D6" s="114">
        <v>0</v>
      </c>
      <c r="E6" s="114">
        <v>5</v>
      </c>
      <c r="F6" s="114">
        <v>5</v>
      </c>
      <c r="G6" s="114">
        <v>1</v>
      </c>
      <c r="H6" s="114">
        <v>0</v>
      </c>
      <c r="I6" s="114">
        <f>80+C6+D6+E6+F6+G6+H6</f>
        <v>92.5</v>
      </c>
      <c r="J6" s="114">
        <v>160</v>
      </c>
      <c r="K6" s="114">
        <v>6</v>
      </c>
      <c r="L6" s="115">
        <v>0</v>
      </c>
      <c r="M6" s="114">
        <v>120</v>
      </c>
      <c r="N6" s="114">
        <v>0</v>
      </c>
      <c r="O6" s="116">
        <f t="shared" ref="O6:O20" si="0">SUM(J6:N6)</f>
        <v>286</v>
      </c>
      <c r="P6" s="65">
        <f t="shared" ref="P6:P20" si="1">I6*0.3+O6/286*100*0.7</f>
        <v>97.75</v>
      </c>
      <c r="Q6" s="116" t="s">
        <v>20</v>
      </c>
    </row>
    <row r="7" spans="1:17" s="117" customFormat="1" ht="23.4" customHeight="1">
      <c r="A7" s="118" t="s">
        <v>21</v>
      </c>
      <c r="B7" s="114" t="s">
        <v>22</v>
      </c>
      <c r="C7" s="114"/>
      <c r="D7" s="114"/>
      <c r="E7" s="114"/>
      <c r="F7" s="114">
        <v>5</v>
      </c>
      <c r="G7" s="114"/>
      <c r="H7" s="114"/>
      <c r="I7" s="114">
        <f>SUM(C7:H7)+80</f>
        <v>85</v>
      </c>
      <c r="J7" s="114">
        <v>180</v>
      </c>
      <c r="K7" s="114"/>
      <c r="L7" s="115">
        <v>25</v>
      </c>
      <c r="M7" s="114"/>
      <c r="N7" s="114"/>
      <c r="O7" s="116">
        <f t="shared" si="0"/>
        <v>205</v>
      </c>
      <c r="P7" s="65">
        <f t="shared" si="1"/>
        <v>75.674825174825173</v>
      </c>
      <c r="Q7" s="116" t="s">
        <v>20</v>
      </c>
    </row>
    <row r="8" spans="1:17" s="117" customFormat="1" ht="23.4" customHeight="1">
      <c r="A8" s="114" t="s">
        <v>23</v>
      </c>
      <c r="B8" s="114" t="s">
        <v>24</v>
      </c>
      <c r="C8" s="114">
        <v>0</v>
      </c>
      <c r="D8" s="114">
        <v>2</v>
      </c>
      <c r="E8" s="114">
        <v>0</v>
      </c>
      <c r="F8" s="114">
        <v>4</v>
      </c>
      <c r="G8" s="114">
        <v>2.5</v>
      </c>
      <c r="H8" s="114">
        <v>0</v>
      </c>
      <c r="I8" s="114">
        <f>80+C8+D8+E8+F8+G8+H8</f>
        <v>88.5</v>
      </c>
      <c r="J8" s="114">
        <v>120</v>
      </c>
      <c r="K8" s="114">
        <v>0</v>
      </c>
      <c r="L8" s="115">
        <v>33.299999999999997</v>
      </c>
      <c r="M8" s="114">
        <v>0</v>
      </c>
      <c r="N8" s="114">
        <v>0</v>
      </c>
      <c r="O8" s="116">
        <f t="shared" si="0"/>
        <v>153.30000000000001</v>
      </c>
      <c r="P8" s="65">
        <f t="shared" si="1"/>
        <v>64.070979020979024</v>
      </c>
      <c r="Q8" s="116" t="s">
        <v>20</v>
      </c>
    </row>
    <row r="9" spans="1:17" s="117" customFormat="1" ht="23.4" customHeight="1">
      <c r="A9" s="119" t="s">
        <v>25</v>
      </c>
      <c r="B9" s="119" t="s">
        <v>26</v>
      </c>
      <c r="C9" s="119">
        <v>1.5</v>
      </c>
      <c r="D9" s="119">
        <v>0</v>
      </c>
      <c r="E9" s="119">
        <v>5</v>
      </c>
      <c r="F9" s="119">
        <v>4</v>
      </c>
      <c r="G9" s="119">
        <v>3.5</v>
      </c>
      <c r="H9" s="119">
        <v>3</v>
      </c>
      <c r="I9" s="119">
        <f>80+C9+D9+E9+F9+G9+H9</f>
        <v>97</v>
      </c>
      <c r="J9" s="119">
        <v>80</v>
      </c>
      <c r="K9" s="119">
        <v>0</v>
      </c>
      <c r="L9" s="120">
        <v>50</v>
      </c>
      <c r="M9" s="119">
        <v>0</v>
      </c>
      <c r="N9" s="119">
        <v>0</v>
      </c>
      <c r="O9" s="121">
        <f t="shared" si="0"/>
        <v>130</v>
      </c>
      <c r="P9" s="66">
        <f t="shared" si="1"/>
        <v>60.918181818181814</v>
      </c>
      <c r="Q9" s="121" t="s">
        <v>27</v>
      </c>
    </row>
    <row r="10" spans="1:17" s="117" customFormat="1" ht="23.4" customHeight="1">
      <c r="A10" s="119" t="s">
        <v>28</v>
      </c>
      <c r="B10" s="119" t="s">
        <v>29</v>
      </c>
      <c r="C10" s="119">
        <v>1.5</v>
      </c>
      <c r="D10" s="119"/>
      <c r="E10" s="119"/>
      <c r="F10" s="119">
        <v>4</v>
      </c>
      <c r="G10" s="119"/>
      <c r="H10" s="119"/>
      <c r="I10" s="119">
        <f>80+C10+D10+E10+F10+G10+H10</f>
        <v>85.5</v>
      </c>
      <c r="J10" s="119">
        <v>60</v>
      </c>
      <c r="K10" s="119">
        <v>9</v>
      </c>
      <c r="L10" s="120">
        <v>75</v>
      </c>
      <c r="M10" s="119"/>
      <c r="N10" s="119"/>
      <c r="O10" s="121">
        <f t="shared" si="0"/>
        <v>144</v>
      </c>
      <c r="P10" s="66">
        <f t="shared" si="1"/>
        <v>60.894755244755245</v>
      </c>
      <c r="Q10" s="121" t="s">
        <v>27</v>
      </c>
    </row>
    <row r="11" spans="1:17" s="117" customFormat="1" ht="23.4" customHeight="1">
      <c r="A11" s="122" t="s">
        <v>30</v>
      </c>
      <c r="B11" s="119" t="s">
        <v>31</v>
      </c>
      <c r="C11" s="119"/>
      <c r="D11" s="119">
        <v>2</v>
      </c>
      <c r="E11" s="119"/>
      <c r="F11" s="119">
        <v>4</v>
      </c>
      <c r="G11" s="119">
        <v>1</v>
      </c>
      <c r="H11" s="119">
        <v>3</v>
      </c>
      <c r="I11" s="119">
        <f>SUM(C11:H11)+80</f>
        <v>90</v>
      </c>
      <c r="J11" s="119">
        <v>60</v>
      </c>
      <c r="K11" s="119">
        <v>49</v>
      </c>
      <c r="L11" s="120">
        <v>25</v>
      </c>
      <c r="M11" s="119"/>
      <c r="N11" s="119"/>
      <c r="O11" s="121">
        <f t="shared" si="0"/>
        <v>134</v>
      </c>
      <c r="P11" s="66">
        <f t="shared" si="1"/>
        <v>59.797202797202793</v>
      </c>
      <c r="Q11" s="121" t="s">
        <v>27</v>
      </c>
    </row>
    <row r="12" spans="1:17" s="117" customFormat="1" ht="23.4" customHeight="1">
      <c r="A12" s="119" t="s">
        <v>32</v>
      </c>
      <c r="B12" s="119" t="s">
        <v>33</v>
      </c>
      <c r="C12" s="119">
        <v>1.5</v>
      </c>
      <c r="D12" s="119">
        <v>8</v>
      </c>
      <c r="E12" s="119">
        <v>5</v>
      </c>
      <c r="F12" s="119">
        <v>3</v>
      </c>
      <c r="G12" s="119">
        <v>3.5</v>
      </c>
      <c r="H12" s="119">
        <v>0</v>
      </c>
      <c r="I12" s="119">
        <v>100</v>
      </c>
      <c r="J12" s="119">
        <v>0</v>
      </c>
      <c r="K12" s="119">
        <v>66.599999999999994</v>
      </c>
      <c r="L12" s="120">
        <v>50</v>
      </c>
      <c r="M12" s="119">
        <v>0</v>
      </c>
      <c r="N12" s="119">
        <v>0</v>
      </c>
      <c r="O12" s="121">
        <f t="shared" si="0"/>
        <v>116.6</v>
      </c>
      <c r="P12" s="66">
        <f t="shared" si="1"/>
        <v>58.538461538461533</v>
      </c>
      <c r="Q12" s="121" t="s">
        <v>27</v>
      </c>
    </row>
    <row r="13" spans="1:17" s="117" customFormat="1" ht="23.4" customHeight="1">
      <c r="A13" s="119" t="s">
        <v>34</v>
      </c>
      <c r="B13" s="119" t="s">
        <v>35</v>
      </c>
      <c r="C13" s="119">
        <v>1.5</v>
      </c>
      <c r="D13" s="119">
        <v>3</v>
      </c>
      <c r="E13" s="119">
        <v>10</v>
      </c>
      <c r="F13" s="119">
        <v>4</v>
      </c>
      <c r="G13" s="119">
        <v>1.5</v>
      </c>
      <c r="H13" s="119"/>
      <c r="I13" s="119">
        <f>80+C13+D13+E13+F13+G13+H13</f>
        <v>100</v>
      </c>
      <c r="J13" s="119"/>
      <c r="K13" s="119"/>
      <c r="L13" s="120">
        <v>85</v>
      </c>
      <c r="M13" s="119"/>
      <c r="N13" s="119"/>
      <c r="O13" s="121">
        <f t="shared" si="0"/>
        <v>85</v>
      </c>
      <c r="P13" s="66">
        <f t="shared" si="1"/>
        <v>50.8041958041958</v>
      </c>
      <c r="Q13" s="121" t="s">
        <v>27</v>
      </c>
    </row>
    <row r="14" spans="1:17" s="117" customFormat="1" ht="23.4" customHeight="1">
      <c r="A14" s="119" t="s">
        <v>36</v>
      </c>
      <c r="B14" s="119" t="s">
        <v>37</v>
      </c>
      <c r="C14" s="119"/>
      <c r="D14" s="119"/>
      <c r="E14" s="119"/>
      <c r="F14" s="119">
        <v>4</v>
      </c>
      <c r="G14" s="119"/>
      <c r="H14" s="119"/>
      <c r="I14" s="119">
        <f>80+C14+D14+E14+F14+G14+H14</f>
        <v>84</v>
      </c>
      <c r="J14" s="119">
        <v>100</v>
      </c>
      <c r="K14" s="119"/>
      <c r="L14" s="120"/>
      <c r="M14" s="119"/>
      <c r="N14" s="119"/>
      <c r="O14" s="121">
        <f t="shared" si="0"/>
        <v>100</v>
      </c>
      <c r="P14" s="66">
        <f t="shared" si="1"/>
        <v>49.675524475524476</v>
      </c>
      <c r="Q14" s="121" t="s">
        <v>27</v>
      </c>
    </row>
    <row r="15" spans="1:17" s="117" customFormat="1" ht="23.4" customHeight="1">
      <c r="A15" s="119" t="s">
        <v>38</v>
      </c>
      <c r="B15" s="119" t="s">
        <v>39</v>
      </c>
      <c r="C15" s="119">
        <v>0</v>
      </c>
      <c r="D15" s="119">
        <v>0</v>
      </c>
      <c r="E15" s="119">
        <v>0</v>
      </c>
      <c r="F15" s="119">
        <v>3</v>
      </c>
      <c r="G15" s="119">
        <v>0</v>
      </c>
      <c r="H15" s="119">
        <v>0</v>
      </c>
      <c r="I15" s="119">
        <f>80+C15+D15+E15+F15+G15+H15</f>
        <v>83</v>
      </c>
      <c r="J15" s="119">
        <v>90</v>
      </c>
      <c r="K15" s="119">
        <v>0</v>
      </c>
      <c r="L15" s="120">
        <v>0</v>
      </c>
      <c r="M15" s="119">
        <v>0</v>
      </c>
      <c r="N15" s="119">
        <v>0</v>
      </c>
      <c r="O15" s="121">
        <f t="shared" si="0"/>
        <v>90</v>
      </c>
      <c r="P15" s="66">
        <f t="shared" si="1"/>
        <v>46.927972027972025</v>
      </c>
      <c r="Q15" s="121" t="s">
        <v>27</v>
      </c>
    </row>
    <row r="16" spans="1:17" s="117" customFormat="1" ht="23.4" customHeight="1">
      <c r="A16" s="122" t="s">
        <v>40</v>
      </c>
      <c r="B16" s="119" t="s">
        <v>41</v>
      </c>
      <c r="C16" s="119">
        <v>1</v>
      </c>
      <c r="D16" s="119"/>
      <c r="E16" s="119"/>
      <c r="F16" s="119">
        <v>4</v>
      </c>
      <c r="G16" s="119"/>
      <c r="H16" s="119"/>
      <c r="I16" s="119">
        <f>SUM(C16:H16)+80</f>
        <v>85</v>
      </c>
      <c r="J16" s="119">
        <v>60</v>
      </c>
      <c r="K16" s="119"/>
      <c r="L16" s="120"/>
      <c r="M16" s="119"/>
      <c r="N16" s="119"/>
      <c r="O16" s="121">
        <f t="shared" si="0"/>
        <v>60</v>
      </c>
      <c r="P16" s="66">
        <f t="shared" si="1"/>
        <v>40.185314685314687</v>
      </c>
      <c r="Q16" s="121" t="s">
        <v>27</v>
      </c>
    </row>
    <row r="17" spans="1:17" s="117" customFormat="1" ht="23.4" customHeight="1">
      <c r="A17" s="119" t="s">
        <v>42</v>
      </c>
      <c r="B17" s="119" t="s">
        <v>43</v>
      </c>
      <c r="C17" s="119">
        <v>1.5</v>
      </c>
      <c r="D17" s="119">
        <v>0</v>
      </c>
      <c r="E17" s="119">
        <v>0</v>
      </c>
      <c r="F17" s="119">
        <v>4</v>
      </c>
      <c r="G17" s="119">
        <v>3.5</v>
      </c>
      <c r="H17" s="119">
        <v>0</v>
      </c>
      <c r="I17" s="119">
        <f>80+C17+D17+E17+F17+G17+H17</f>
        <v>89</v>
      </c>
      <c r="J17" s="119">
        <v>20</v>
      </c>
      <c r="K17" s="119">
        <v>3</v>
      </c>
      <c r="L17" s="120">
        <v>25</v>
      </c>
      <c r="M17" s="119">
        <v>0</v>
      </c>
      <c r="N17" s="119">
        <v>0</v>
      </c>
      <c r="O17" s="121">
        <f t="shared" si="0"/>
        <v>48</v>
      </c>
      <c r="P17" s="66">
        <f t="shared" si="1"/>
        <v>38.448251748251749</v>
      </c>
      <c r="Q17" s="121" t="s">
        <v>27</v>
      </c>
    </row>
    <row r="18" spans="1:17" s="117" customFormat="1" ht="23.4" customHeight="1">
      <c r="A18" s="123" t="s">
        <v>44</v>
      </c>
      <c r="B18" s="123" t="s">
        <v>45</v>
      </c>
      <c r="C18" s="123">
        <v>1.5</v>
      </c>
      <c r="D18" s="123"/>
      <c r="E18" s="123"/>
      <c r="F18" s="123">
        <v>4</v>
      </c>
      <c r="G18" s="123">
        <v>1.5</v>
      </c>
      <c r="H18" s="123"/>
      <c r="I18" s="123">
        <f>80+C18+D18+E18+F18+G18+H18</f>
        <v>87</v>
      </c>
      <c r="J18" s="123">
        <v>20</v>
      </c>
      <c r="K18" s="123"/>
      <c r="L18" s="124"/>
      <c r="M18" s="123"/>
      <c r="N18" s="123"/>
      <c r="O18" s="125">
        <f t="shared" si="0"/>
        <v>20</v>
      </c>
      <c r="P18" s="67">
        <f t="shared" si="1"/>
        <v>30.995104895104895</v>
      </c>
      <c r="Q18" s="125" t="s">
        <v>46</v>
      </c>
    </row>
    <row r="19" spans="1:17" s="117" customFormat="1" ht="23.4" customHeight="1">
      <c r="A19" s="126" t="s">
        <v>47</v>
      </c>
      <c r="B19" s="123" t="s">
        <v>48</v>
      </c>
      <c r="C19" s="123"/>
      <c r="D19" s="123">
        <v>2</v>
      </c>
      <c r="E19" s="123"/>
      <c r="F19" s="123">
        <v>4</v>
      </c>
      <c r="G19" s="123">
        <v>1</v>
      </c>
      <c r="H19" s="123">
        <v>3</v>
      </c>
      <c r="I19" s="123">
        <f>SUM(C19:H19)+80</f>
        <v>90</v>
      </c>
      <c r="J19" s="123"/>
      <c r="K19" s="123">
        <v>1.5</v>
      </c>
      <c r="L19" s="124">
        <v>12.5</v>
      </c>
      <c r="M19" s="123"/>
      <c r="N19" s="123"/>
      <c r="O19" s="125">
        <f t="shared" si="0"/>
        <v>14</v>
      </c>
      <c r="P19" s="67">
        <f t="shared" si="1"/>
        <v>30.426573426573427</v>
      </c>
      <c r="Q19" s="125" t="s">
        <v>46</v>
      </c>
    </row>
    <row r="20" spans="1:17" s="117" customFormat="1" ht="23.4" customHeight="1">
      <c r="A20" s="123" t="s">
        <v>49</v>
      </c>
      <c r="B20" s="123" t="s">
        <v>50</v>
      </c>
      <c r="C20" s="123"/>
      <c r="D20" s="123">
        <v>2</v>
      </c>
      <c r="E20" s="123"/>
      <c r="F20" s="123">
        <v>5</v>
      </c>
      <c r="G20" s="123">
        <v>1.5</v>
      </c>
      <c r="H20" s="123">
        <v>3</v>
      </c>
      <c r="I20" s="123">
        <f>80+C20+D20+E20+F20+G20+H20</f>
        <v>91.5</v>
      </c>
      <c r="J20" s="123"/>
      <c r="K20" s="123">
        <v>9</v>
      </c>
      <c r="L20" s="124"/>
      <c r="M20" s="123"/>
      <c r="N20" s="123"/>
      <c r="O20" s="125">
        <f t="shared" si="0"/>
        <v>9</v>
      </c>
      <c r="P20" s="67">
        <f t="shared" si="1"/>
        <v>29.652797202797203</v>
      </c>
      <c r="Q20" s="125" t="s">
        <v>46</v>
      </c>
    </row>
  </sheetData>
  <autoFilter ref="A5:Q20" xr:uid="{922BA9C4-8251-440B-86CB-5E5537B6A97F}">
    <sortState xmlns:xlrd2="http://schemas.microsoft.com/office/spreadsheetml/2017/richdata2" ref="A7:Q20">
      <sortCondition descending="1" ref="P5"/>
    </sortState>
  </autoFilter>
  <mergeCells count="9">
    <mergeCell ref="Q4:Q5"/>
    <mergeCell ref="A2:Q2"/>
    <mergeCell ref="A3:C3"/>
    <mergeCell ref="P3:Q3"/>
    <mergeCell ref="A4:A5"/>
    <mergeCell ref="B4:B5"/>
    <mergeCell ref="C4:I4"/>
    <mergeCell ref="J4:N4"/>
    <mergeCell ref="P4:P5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C24-0C85-403F-865F-FB39B96C0F40}">
  <dimension ref="A1:R119"/>
  <sheetViews>
    <sheetView topLeftCell="A84" zoomScale="70" zoomScaleNormal="70" workbookViewId="0">
      <selection activeCell="B75" sqref="B75"/>
    </sheetView>
  </sheetViews>
  <sheetFormatPr defaultColWidth="9.6484375" defaultRowHeight="15.3"/>
  <cols>
    <col min="1" max="1" width="16.6484375" style="6" customWidth="1"/>
    <col min="2" max="2" width="8.19921875" style="6" customWidth="1"/>
    <col min="3" max="3" width="11.796875" style="6" customWidth="1"/>
    <col min="4" max="4" width="9.44921875" style="6" customWidth="1"/>
    <col min="5" max="5" width="8" style="6" customWidth="1"/>
    <col min="6" max="6" width="8.19921875" style="10" customWidth="1"/>
    <col min="7" max="7" width="9.6484375" style="6" customWidth="1"/>
    <col min="8" max="8" width="8.546875" style="6" customWidth="1"/>
    <col min="9" max="9" width="8.34765625" style="6" customWidth="1"/>
    <col min="10" max="10" width="7.44921875" style="6" customWidth="1"/>
    <col min="11" max="11" width="8.546875" style="6" customWidth="1"/>
    <col min="12" max="12" width="7.19921875" style="6" customWidth="1"/>
    <col min="13" max="13" width="6.546875" style="6" customWidth="1"/>
    <col min="14" max="15" width="10.19921875" style="6" customWidth="1"/>
    <col min="16" max="16" width="9.6484375" style="6" customWidth="1"/>
    <col min="17" max="17" width="8.19921875" style="6" customWidth="1"/>
    <col min="18" max="18" width="11.8984375" style="6" customWidth="1"/>
    <col min="19" max="256" width="9.6484375" style="6"/>
    <col min="257" max="257" width="16.6484375" style="6" customWidth="1"/>
    <col min="258" max="258" width="8.19921875" style="6" customWidth="1"/>
    <col min="259" max="259" width="11.796875" style="6" customWidth="1"/>
    <col min="260" max="260" width="9.44921875" style="6" customWidth="1"/>
    <col min="261" max="261" width="8" style="6" customWidth="1"/>
    <col min="262" max="262" width="8.19921875" style="6" customWidth="1"/>
    <col min="263" max="263" width="9.6484375" style="6"/>
    <col min="264" max="264" width="8.546875" style="6" customWidth="1"/>
    <col min="265" max="265" width="8.34765625" style="6" customWidth="1"/>
    <col min="266" max="266" width="7.44921875" style="6" customWidth="1"/>
    <col min="267" max="267" width="8.546875" style="6" customWidth="1"/>
    <col min="268" max="268" width="7.19921875" style="6" customWidth="1"/>
    <col min="269" max="269" width="6.546875" style="6" customWidth="1"/>
    <col min="270" max="271" width="10.19921875" style="6" customWidth="1"/>
    <col min="272" max="272" width="9.6484375" style="6"/>
    <col min="273" max="273" width="8.19921875" style="6" customWidth="1"/>
    <col min="274" max="274" width="11.8984375" style="6" customWidth="1"/>
    <col min="275" max="512" width="9.6484375" style="6"/>
    <col min="513" max="513" width="16.6484375" style="6" customWidth="1"/>
    <col min="514" max="514" width="8.19921875" style="6" customWidth="1"/>
    <col min="515" max="515" width="11.796875" style="6" customWidth="1"/>
    <col min="516" max="516" width="9.44921875" style="6" customWidth="1"/>
    <col min="517" max="517" width="8" style="6" customWidth="1"/>
    <col min="518" max="518" width="8.19921875" style="6" customWidth="1"/>
    <col min="519" max="519" width="9.6484375" style="6"/>
    <col min="520" max="520" width="8.546875" style="6" customWidth="1"/>
    <col min="521" max="521" width="8.34765625" style="6" customWidth="1"/>
    <col min="522" max="522" width="7.44921875" style="6" customWidth="1"/>
    <col min="523" max="523" width="8.546875" style="6" customWidth="1"/>
    <col min="524" max="524" width="7.19921875" style="6" customWidth="1"/>
    <col min="525" max="525" width="6.546875" style="6" customWidth="1"/>
    <col min="526" max="527" width="10.19921875" style="6" customWidth="1"/>
    <col min="528" max="528" width="9.6484375" style="6"/>
    <col min="529" max="529" width="8.19921875" style="6" customWidth="1"/>
    <col min="530" max="530" width="11.8984375" style="6" customWidth="1"/>
    <col min="531" max="768" width="9.6484375" style="6"/>
    <col min="769" max="769" width="16.6484375" style="6" customWidth="1"/>
    <col min="770" max="770" width="8.19921875" style="6" customWidth="1"/>
    <col min="771" max="771" width="11.796875" style="6" customWidth="1"/>
    <col min="772" max="772" width="9.44921875" style="6" customWidth="1"/>
    <col min="773" max="773" width="8" style="6" customWidth="1"/>
    <col min="774" max="774" width="8.19921875" style="6" customWidth="1"/>
    <col min="775" max="775" width="9.6484375" style="6"/>
    <col min="776" max="776" width="8.546875" style="6" customWidth="1"/>
    <col min="777" max="777" width="8.34765625" style="6" customWidth="1"/>
    <col min="778" max="778" width="7.44921875" style="6" customWidth="1"/>
    <col min="779" max="779" width="8.546875" style="6" customWidth="1"/>
    <col min="780" max="780" width="7.19921875" style="6" customWidth="1"/>
    <col min="781" max="781" width="6.546875" style="6" customWidth="1"/>
    <col min="782" max="783" width="10.19921875" style="6" customWidth="1"/>
    <col min="784" max="784" width="9.6484375" style="6"/>
    <col min="785" max="785" width="8.19921875" style="6" customWidth="1"/>
    <col min="786" max="786" width="11.8984375" style="6" customWidth="1"/>
    <col min="787" max="1024" width="9.6484375" style="6"/>
    <col min="1025" max="1025" width="16.6484375" style="6" customWidth="1"/>
    <col min="1026" max="1026" width="8.19921875" style="6" customWidth="1"/>
    <col min="1027" max="1027" width="11.796875" style="6" customWidth="1"/>
    <col min="1028" max="1028" width="9.44921875" style="6" customWidth="1"/>
    <col min="1029" max="1029" width="8" style="6" customWidth="1"/>
    <col min="1030" max="1030" width="8.19921875" style="6" customWidth="1"/>
    <col min="1031" max="1031" width="9.6484375" style="6"/>
    <col min="1032" max="1032" width="8.546875" style="6" customWidth="1"/>
    <col min="1033" max="1033" width="8.34765625" style="6" customWidth="1"/>
    <col min="1034" max="1034" width="7.44921875" style="6" customWidth="1"/>
    <col min="1035" max="1035" width="8.546875" style="6" customWidth="1"/>
    <col min="1036" max="1036" width="7.19921875" style="6" customWidth="1"/>
    <col min="1037" max="1037" width="6.546875" style="6" customWidth="1"/>
    <col min="1038" max="1039" width="10.19921875" style="6" customWidth="1"/>
    <col min="1040" max="1040" width="9.6484375" style="6"/>
    <col min="1041" max="1041" width="8.19921875" style="6" customWidth="1"/>
    <col min="1042" max="1042" width="11.8984375" style="6" customWidth="1"/>
    <col min="1043" max="1280" width="9.6484375" style="6"/>
    <col min="1281" max="1281" width="16.6484375" style="6" customWidth="1"/>
    <col min="1282" max="1282" width="8.19921875" style="6" customWidth="1"/>
    <col min="1283" max="1283" width="11.796875" style="6" customWidth="1"/>
    <col min="1284" max="1284" width="9.44921875" style="6" customWidth="1"/>
    <col min="1285" max="1285" width="8" style="6" customWidth="1"/>
    <col min="1286" max="1286" width="8.19921875" style="6" customWidth="1"/>
    <col min="1287" max="1287" width="9.6484375" style="6"/>
    <col min="1288" max="1288" width="8.546875" style="6" customWidth="1"/>
    <col min="1289" max="1289" width="8.34765625" style="6" customWidth="1"/>
    <col min="1290" max="1290" width="7.44921875" style="6" customWidth="1"/>
    <col min="1291" max="1291" width="8.546875" style="6" customWidth="1"/>
    <col min="1292" max="1292" width="7.19921875" style="6" customWidth="1"/>
    <col min="1293" max="1293" width="6.546875" style="6" customWidth="1"/>
    <col min="1294" max="1295" width="10.19921875" style="6" customWidth="1"/>
    <col min="1296" max="1296" width="9.6484375" style="6"/>
    <col min="1297" max="1297" width="8.19921875" style="6" customWidth="1"/>
    <col min="1298" max="1298" width="11.8984375" style="6" customWidth="1"/>
    <col min="1299" max="1536" width="9.6484375" style="6"/>
    <col min="1537" max="1537" width="16.6484375" style="6" customWidth="1"/>
    <col min="1538" max="1538" width="8.19921875" style="6" customWidth="1"/>
    <col min="1539" max="1539" width="11.796875" style="6" customWidth="1"/>
    <col min="1540" max="1540" width="9.44921875" style="6" customWidth="1"/>
    <col min="1541" max="1541" width="8" style="6" customWidth="1"/>
    <col min="1542" max="1542" width="8.19921875" style="6" customWidth="1"/>
    <col min="1543" max="1543" width="9.6484375" style="6"/>
    <col min="1544" max="1544" width="8.546875" style="6" customWidth="1"/>
    <col min="1545" max="1545" width="8.34765625" style="6" customWidth="1"/>
    <col min="1546" max="1546" width="7.44921875" style="6" customWidth="1"/>
    <col min="1547" max="1547" width="8.546875" style="6" customWidth="1"/>
    <col min="1548" max="1548" width="7.19921875" style="6" customWidth="1"/>
    <col min="1549" max="1549" width="6.546875" style="6" customWidth="1"/>
    <col min="1550" max="1551" width="10.19921875" style="6" customWidth="1"/>
    <col min="1552" max="1552" width="9.6484375" style="6"/>
    <col min="1553" max="1553" width="8.19921875" style="6" customWidth="1"/>
    <col min="1554" max="1554" width="11.8984375" style="6" customWidth="1"/>
    <col min="1555" max="1792" width="9.6484375" style="6"/>
    <col min="1793" max="1793" width="16.6484375" style="6" customWidth="1"/>
    <col min="1794" max="1794" width="8.19921875" style="6" customWidth="1"/>
    <col min="1795" max="1795" width="11.796875" style="6" customWidth="1"/>
    <col min="1796" max="1796" width="9.44921875" style="6" customWidth="1"/>
    <col min="1797" max="1797" width="8" style="6" customWidth="1"/>
    <col min="1798" max="1798" width="8.19921875" style="6" customWidth="1"/>
    <col min="1799" max="1799" width="9.6484375" style="6"/>
    <col min="1800" max="1800" width="8.546875" style="6" customWidth="1"/>
    <col min="1801" max="1801" width="8.34765625" style="6" customWidth="1"/>
    <col min="1802" max="1802" width="7.44921875" style="6" customWidth="1"/>
    <col min="1803" max="1803" width="8.546875" style="6" customWidth="1"/>
    <col min="1804" max="1804" width="7.19921875" style="6" customWidth="1"/>
    <col min="1805" max="1805" width="6.546875" style="6" customWidth="1"/>
    <col min="1806" max="1807" width="10.19921875" style="6" customWidth="1"/>
    <col min="1808" max="1808" width="9.6484375" style="6"/>
    <col min="1809" max="1809" width="8.19921875" style="6" customWidth="1"/>
    <col min="1810" max="1810" width="11.8984375" style="6" customWidth="1"/>
    <col min="1811" max="2048" width="9.6484375" style="6"/>
    <col min="2049" max="2049" width="16.6484375" style="6" customWidth="1"/>
    <col min="2050" max="2050" width="8.19921875" style="6" customWidth="1"/>
    <col min="2051" max="2051" width="11.796875" style="6" customWidth="1"/>
    <col min="2052" max="2052" width="9.44921875" style="6" customWidth="1"/>
    <col min="2053" max="2053" width="8" style="6" customWidth="1"/>
    <col min="2054" max="2054" width="8.19921875" style="6" customWidth="1"/>
    <col min="2055" max="2055" width="9.6484375" style="6"/>
    <col min="2056" max="2056" width="8.546875" style="6" customWidth="1"/>
    <col min="2057" max="2057" width="8.34765625" style="6" customWidth="1"/>
    <col min="2058" max="2058" width="7.44921875" style="6" customWidth="1"/>
    <col min="2059" max="2059" width="8.546875" style="6" customWidth="1"/>
    <col min="2060" max="2060" width="7.19921875" style="6" customWidth="1"/>
    <col min="2061" max="2061" width="6.546875" style="6" customWidth="1"/>
    <col min="2062" max="2063" width="10.19921875" style="6" customWidth="1"/>
    <col min="2064" max="2064" width="9.6484375" style="6"/>
    <col min="2065" max="2065" width="8.19921875" style="6" customWidth="1"/>
    <col min="2066" max="2066" width="11.8984375" style="6" customWidth="1"/>
    <col min="2067" max="2304" width="9.6484375" style="6"/>
    <col min="2305" max="2305" width="16.6484375" style="6" customWidth="1"/>
    <col min="2306" max="2306" width="8.19921875" style="6" customWidth="1"/>
    <col min="2307" max="2307" width="11.796875" style="6" customWidth="1"/>
    <col min="2308" max="2308" width="9.44921875" style="6" customWidth="1"/>
    <col min="2309" max="2309" width="8" style="6" customWidth="1"/>
    <col min="2310" max="2310" width="8.19921875" style="6" customWidth="1"/>
    <col min="2311" max="2311" width="9.6484375" style="6"/>
    <col min="2312" max="2312" width="8.546875" style="6" customWidth="1"/>
    <col min="2313" max="2313" width="8.34765625" style="6" customWidth="1"/>
    <col min="2314" max="2314" width="7.44921875" style="6" customWidth="1"/>
    <col min="2315" max="2315" width="8.546875" style="6" customWidth="1"/>
    <col min="2316" max="2316" width="7.19921875" style="6" customWidth="1"/>
    <col min="2317" max="2317" width="6.546875" style="6" customWidth="1"/>
    <col min="2318" max="2319" width="10.19921875" style="6" customWidth="1"/>
    <col min="2320" max="2320" width="9.6484375" style="6"/>
    <col min="2321" max="2321" width="8.19921875" style="6" customWidth="1"/>
    <col min="2322" max="2322" width="11.8984375" style="6" customWidth="1"/>
    <col min="2323" max="2560" width="9.6484375" style="6"/>
    <col min="2561" max="2561" width="16.6484375" style="6" customWidth="1"/>
    <col min="2562" max="2562" width="8.19921875" style="6" customWidth="1"/>
    <col min="2563" max="2563" width="11.796875" style="6" customWidth="1"/>
    <col min="2564" max="2564" width="9.44921875" style="6" customWidth="1"/>
    <col min="2565" max="2565" width="8" style="6" customWidth="1"/>
    <col min="2566" max="2566" width="8.19921875" style="6" customWidth="1"/>
    <col min="2567" max="2567" width="9.6484375" style="6"/>
    <col min="2568" max="2568" width="8.546875" style="6" customWidth="1"/>
    <col min="2569" max="2569" width="8.34765625" style="6" customWidth="1"/>
    <col min="2570" max="2570" width="7.44921875" style="6" customWidth="1"/>
    <col min="2571" max="2571" width="8.546875" style="6" customWidth="1"/>
    <col min="2572" max="2572" width="7.19921875" style="6" customWidth="1"/>
    <col min="2573" max="2573" width="6.546875" style="6" customWidth="1"/>
    <col min="2574" max="2575" width="10.19921875" style="6" customWidth="1"/>
    <col min="2576" max="2576" width="9.6484375" style="6"/>
    <col min="2577" max="2577" width="8.19921875" style="6" customWidth="1"/>
    <col min="2578" max="2578" width="11.8984375" style="6" customWidth="1"/>
    <col min="2579" max="2816" width="9.6484375" style="6"/>
    <col min="2817" max="2817" width="16.6484375" style="6" customWidth="1"/>
    <col min="2818" max="2818" width="8.19921875" style="6" customWidth="1"/>
    <col min="2819" max="2819" width="11.796875" style="6" customWidth="1"/>
    <col min="2820" max="2820" width="9.44921875" style="6" customWidth="1"/>
    <col min="2821" max="2821" width="8" style="6" customWidth="1"/>
    <col min="2822" max="2822" width="8.19921875" style="6" customWidth="1"/>
    <col min="2823" max="2823" width="9.6484375" style="6"/>
    <col min="2824" max="2824" width="8.546875" style="6" customWidth="1"/>
    <col min="2825" max="2825" width="8.34765625" style="6" customWidth="1"/>
    <col min="2826" max="2826" width="7.44921875" style="6" customWidth="1"/>
    <col min="2827" max="2827" width="8.546875" style="6" customWidth="1"/>
    <col min="2828" max="2828" width="7.19921875" style="6" customWidth="1"/>
    <col min="2829" max="2829" width="6.546875" style="6" customWidth="1"/>
    <col min="2830" max="2831" width="10.19921875" style="6" customWidth="1"/>
    <col min="2832" max="2832" width="9.6484375" style="6"/>
    <col min="2833" max="2833" width="8.19921875" style="6" customWidth="1"/>
    <col min="2834" max="2834" width="11.8984375" style="6" customWidth="1"/>
    <col min="2835" max="3072" width="9.6484375" style="6"/>
    <col min="3073" max="3073" width="16.6484375" style="6" customWidth="1"/>
    <col min="3074" max="3074" width="8.19921875" style="6" customWidth="1"/>
    <col min="3075" max="3075" width="11.796875" style="6" customWidth="1"/>
    <col min="3076" max="3076" width="9.44921875" style="6" customWidth="1"/>
    <col min="3077" max="3077" width="8" style="6" customWidth="1"/>
    <col min="3078" max="3078" width="8.19921875" style="6" customWidth="1"/>
    <col min="3079" max="3079" width="9.6484375" style="6"/>
    <col min="3080" max="3080" width="8.546875" style="6" customWidth="1"/>
    <col min="3081" max="3081" width="8.34765625" style="6" customWidth="1"/>
    <col min="3082" max="3082" width="7.44921875" style="6" customWidth="1"/>
    <col min="3083" max="3083" width="8.546875" style="6" customWidth="1"/>
    <col min="3084" max="3084" width="7.19921875" style="6" customWidth="1"/>
    <col min="3085" max="3085" width="6.546875" style="6" customWidth="1"/>
    <col min="3086" max="3087" width="10.19921875" style="6" customWidth="1"/>
    <col min="3088" max="3088" width="9.6484375" style="6"/>
    <col min="3089" max="3089" width="8.19921875" style="6" customWidth="1"/>
    <col min="3090" max="3090" width="11.8984375" style="6" customWidth="1"/>
    <col min="3091" max="3328" width="9.6484375" style="6"/>
    <col min="3329" max="3329" width="16.6484375" style="6" customWidth="1"/>
    <col min="3330" max="3330" width="8.19921875" style="6" customWidth="1"/>
    <col min="3331" max="3331" width="11.796875" style="6" customWidth="1"/>
    <col min="3332" max="3332" width="9.44921875" style="6" customWidth="1"/>
    <col min="3333" max="3333" width="8" style="6" customWidth="1"/>
    <col min="3334" max="3334" width="8.19921875" style="6" customWidth="1"/>
    <col min="3335" max="3335" width="9.6484375" style="6"/>
    <col min="3336" max="3336" width="8.546875" style="6" customWidth="1"/>
    <col min="3337" max="3337" width="8.34765625" style="6" customWidth="1"/>
    <col min="3338" max="3338" width="7.44921875" style="6" customWidth="1"/>
    <col min="3339" max="3339" width="8.546875" style="6" customWidth="1"/>
    <col min="3340" max="3340" width="7.19921875" style="6" customWidth="1"/>
    <col min="3341" max="3341" width="6.546875" style="6" customWidth="1"/>
    <col min="3342" max="3343" width="10.19921875" style="6" customWidth="1"/>
    <col min="3344" max="3344" width="9.6484375" style="6"/>
    <col min="3345" max="3345" width="8.19921875" style="6" customWidth="1"/>
    <col min="3346" max="3346" width="11.8984375" style="6" customWidth="1"/>
    <col min="3347" max="3584" width="9.6484375" style="6"/>
    <col min="3585" max="3585" width="16.6484375" style="6" customWidth="1"/>
    <col min="3586" max="3586" width="8.19921875" style="6" customWidth="1"/>
    <col min="3587" max="3587" width="11.796875" style="6" customWidth="1"/>
    <col min="3588" max="3588" width="9.44921875" style="6" customWidth="1"/>
    <col min="3589" max="3589" width="8" style="6" customWidth="1"/>
    <col min="3590" max="3590" width="8.19921875" style="6" customWidth="1"/>
    <col min="3591" max="3591" width="9.6484375" style="6"/>
    <col min="3592" max="3592" width="8.546875" style="6" customWidth="1"/>
    <col min="3593" max="3593" width="8.34765625" style="6" customWidth="1"/>
    <col min="3594" max="3594" width="7.44921875" style="6" customWidth="1"/>
    <col min="3595" max="3595" width="8.546875" style="6" customWidth="1"/>
    <col min="3596" max="3596" width="7.19921875" style="6" customWidth="1"/>
    <col min="3597" max="3597" width="6.546875" style="6" customWidth="1"/>
    <col min="3598" max="3599" width="10.19921875" style="6" customWidth="1"/>
    <col min="3600" max="3600" width="9.6484375" style="6"/>
    <col min="3601" max="3601" width="8.19921875" style="6" customWidth="1"/>
    <col min="3602" max="3602" width="11.8984375" style="6" customWidth="1"/>
    <col min="3603" max="3840" width="9.6484375" style="6"/>
    <col min="3841" max="3841" width="16.6484375" style="6" customWidth="1"/>
    <col min="3842" max="3842" width="8.19921875" style="6" customWidth="1"/>
    <col min="3843" max="3843" width="11.796875" style="6" customWidth="1"/>
    <col min="3844" max="3844" width="9.44921875" style="6" customWidth="1"/>
    <col min="3845" max="3845" width="8" style="6" customWidth="1"/>
    <col min="3846" max="3846" width="8.19921875" style="6" customWidth="1"/>
    <col min="3847" max="3847" width="9.6484375" style="6"/>
    <col min="3848" max="3848" width="8.546875" style="6" customWidth="1"/>
    <col min="3849" max="3849" width="8.34765625" style="6" customWidth="1"/>
    <col min="3850" max="3850" width="7.44921875" style="6" customWidth="1"/>
    <col min="3851" max="3851" width="8.546875" style="6" customWidth="1"/>
    <col min="3852" max="3852" width="7.19921875" style="6" customWidth="1"/>
    <col min="3853" max="3853" width="6.546875" style="6" customWidth="1"/>
    <col min="3854" max="3855" width="10.19921875" style="6" customWidth="1"/>
    <col min="3856" max="3856" width="9.6484375" style="6"/>
    <col min="3857" max="3857" width="8.19921875" style="6" customWidth="1"/>
    <col min="3858" max="3858" width="11.8984375" style="6" customWidth="1"/>
    <col min="3859" max="4096" width="9.6484375" style="6"/>
    <col min="4097" max="4097" width="16.6484375" style="6" customWidth="1"/>
    <col min="4098" max="4098" width="8.19921875" style="6" customWidth="1"/>
    <col min="4099" max="4099" width="11.796875" style="6" customWidth="1"/>
    <col min="4100" max="4100" width="9.44921875" style="6" customWidth="1"/>
    <col min="4101" max="4101" width="8" style="6" customWidth="1"/>
    <col min="4102" max="4102" width="8.19921875" style="6" customWidth="1"/>
    <col min="4103" max="4103" width="9.6484375" style="6"/>
    <col min="4104" max="4104" width="8.546875" style="6" customWidth="1"/>
    <col min="4105" max="4105" width="8.34765625" style="6" customWidth="1"/>
    <col min="4106" max="4106" width="7.44921875" style="6" customWidth="1"/>
    <col min="4107" max="4107" width="8.546875" style="6" customWidth="1"/>
    <col min="4108" max="4108" width="7.19921875" style="6" customWidth="1"/>
    <col min="4109" max="4109" width="6.546875" style="6" customWidth="1"/>
    <col min="4110" max="4111" width="10.19921875" style="6" customWidth="1"/>
    <col min="4112" max="4112" width="9.6484375" style="6"/>
    <col min="4113" max="4113" width="8.19921875" style="6" customWidth="1"/>
    <col min="4114" max="4114" width="11.8984375" style="6" customWidth="1"/>
    <col min="4115" max="4352" width="9.6484375" style="6"/>
    <col min="4353" max="4353" width="16.6484375" style="6" customWidth="1"/>
    <col min="4354" max="4354" width="8.19921875" style="6" customWidth="1"/>
    <col min="4355" max="4355" width="11.796875" style="6" customWidth="1"/>
    <col min="4356" max="4356" width="9.44921875" style="6" customWidth="1"/>
    <col min="4357" max="4357" width="8" style="6" customWidth="1"/>
    <col min="4358" max="4358" width="8.19921875" style="6" customWidth="1"/>
    <col min="4359" max="4359" width="9.6484375" style="6"/>
    <col min="4360" max="4360" width="8.546875" style="6" customWidth="1"/>
    <col min="4361" max="4361" width="8.34765625" style="6" customWidth="1"/>
    <col min="4362" max="4362" width="7.44921875" style="6" customWidth="1"/>
    <col min="4363" max="4363" width="8.546875" style="6" customWidth="1"/>
    <col min="4364" max="4364" width="7.19921875" style="6" customWidth="1"/>
    <col min="4365" max="4365" width="6.546875" style="6" customWidth="1"/>
    <col min="4366" max="4367" width="10.19921875" style="6" customWidth="1"/>
    <col min="4368" max="4368" width="9.6484375" style="6"/>
    <col min="4369" max="4369" width="8.19921875" style="6" customWidth="1"/>
    <col min="4370" max="4370" width="11.8984375" style="6" customWidth="1"/>
    <col min="4371" max="4608" width="9.6484375" style="6"/>
    <col min="4609" max="4609" width="16.6484375" style="6" customWidth="1"/>
    <col min="4610" max="4610" width="8.19921875" style="6" customWidth="1"/>
    <col min="4611" max="4611" width="11.796875" style="6" customWidth="1"/>
    <col min="4612" max="4612" width="9.44921875" style="6" customWidth="1"/>
    <col min="4613" max="4613" width="8" style="6" customWidth="1"/>
    <col min="4614" max="4614" width="8.19921875" style="6" customWidth="1"/>
    <col min="4615" max="4615" width="9.6484375" style="6"/>
    <col min="4616" max="4616" width="8.546875" style="6" customWidth="1"/>
    <col min="4617" max="4617" width="8.34765625" style="6" customWidth="1"/>
    <col min="4618" max="4618" width="7.44921875" style="6" customWidth="1"/>
    <col min="4619" max="4619" width="8.546875" style="6" customWidth="1"/>
    <col min="4620" max="4620" width="7.19921875" style="6" customWidth="1"/>
    <col min="4621" max="4621" width="6.546875" style="6" customWidth="1"/>
    <col min="4622" max="4623" width="10.19921875" style="6" customWidth="1"/>
    <col min="4624" max="4624" width="9.6484375" style="6"/>
    <col min="4625" max="4625" width="8.19921875" style="6" customWidth="1"/>
    <col min="4626" max="4626" width="11.8984375" style="6" customWidth="1"/>
    <col min="4627" max="4864" width="9.6484375" style="6"/>
    <col min="4865" max="4865" width="16.6484375" style="6" customWidth="1"/>
    <col min="4866" max="4866" width="8.19921875" style="6" customWidth="1"/>
    <col min="4867" max="4867" width="11.796875" style="6" customWidth="1"/>
    <col min="4868" max="4868" width="9.44921875" style="6" customWidth="1"/>
    <col min="4869" max="4869" width="8" style="6" customWidth="1"/>
    <col min="4870" max="4870" width="8.19921875" style="6" customWidth="1"/>
    <col min="4871" max="4871" width="9.6484375" style="6"/>
    <col min="4872" max="4872" width="8.546875" style="6" customWidth="1"/>
    <col min="4873" max="4873" width="8.34765625" style="6" customWidth="1"/>
    <col min="4874" max="4874" width="7.44921875" style="6" customWidth="1"/>
    <col min="4875" max="4875" width="8.546875" style="6" customWidth="1"/>
    <col min="4876" max="4876" width="7.19921875" style="6" customWidth="1"/>
    <col min="4877" max="4877" width="6.546875" style="6" customWidth="1"/>
    <col min="4878" max="4879" width="10.19921875" style="6" customWidth="1"/>
    <col min="4880" max="4880" width="9.6484375" style="6"/>
    <col min="4881" max="4881" width="8.19921875" style="6" customWidth="1"/>
    <col min="4882" max="4882" width="11.8984375" style="6" customWidth="1"/>
    <col min="4883" max="5120" width="9.6484375" style="6"/>
    <col min="5121" max="5121" width="16.6484375" style="6" customWidth="1"/>
    <col min="5122" max="5122" width="8.19921875" style="6" customWidth="1"/>
    <col min="5123" max="5123" width="11.796875" style="6" customWidth="1"/>
    <col min="5124" max="5124" width="9.44921875" style="6" customWidth="1"/>
    <col min="5125" max="5125" width="8" style="6" customWidth="1"/>
    <col min="5126" max="5126" width="8.19921875" style="6" customWidth="1"/>
    <col min="5127" max="5127" width="9.6484375" style="6"/>
    <col min="5128" max="5128" width="8.546875" style="6" customWidth="1"/>
    <col min="5129" max="5129" width="8.34765625" style="6" customWidth="1"/>
    <col min="5130" max="5130" width="7.44921875" style="6" customWidth="1"/>
    <col min="5131" max="5131" width="8.546875" style="6" customWidth="1"/>
    <col min="5132" max="5132" width="7.19921875" style="6" customWidth="1"/>
    <col min="5133" max="5133" width="6.546875" style="6" customWidth="1"/>
    <col min="5134" max="5135" width="10.19921875" style="6" customWidth="1"/>
    <col min="5136" max="5136" width="9.6484375" style="6"/>
    <col min="5137" max="5137" width="8.19921875" style="6" customWidth="1"/>
    <col min="5138" max="5138" width="11.8984375" style="6" customWidth="1"/>
    <col min="5139" max="5376" width="9.6484375" style="6"/>
    <col min="5377" max="5377" width="16.6484375" style="6" customWidth="1"/>
    <col min="5378" max="5378" width="8.19921875" style="6" customWidth="1"/>
    <col min="5379" max="5379" width="11.796875" style="6" customWidth="1"/>
    <col min="5380" max="5380" width="9.44921875" style="6" customWidth="1"/>
    <col min="5381" max="5381" width="8" style="6" customWidth="1"/>
    <col min="5382" max="5382" width="8.19921875" style="6" customWidth="1"/>
    <col min="5383" max="5383" width="9.6484375" style="6"/>
    <col min="5384" max="5384" width="8.546875" style="6" customWidth="1"/>
    <col min="5385" max="5385" width="8.34765625" style="6" customWidth="1"/>
    <col min="5386" max="5386" width="7.44921875" style="6" customWidth="1"/>
    <col min="5387" max="5387" width="8.546875" style="6" customWidth="1"/>
    <col min="5388" max="5388" width="7.19921875" style="6" customWidth="1"/>
    <col min="5389" max="5389" width="6.546875" style="6" customWidth="1"/>
    <col min="5390" max="5391" width="10.19921875" style="6" customWidth="1"/>
    <col min="5392" max="5392" width="9.6484375" style="6"/>
    <col min="5393" max="5393" width="8.19921875" style="6" customWidth="1"/>
    <col min="5394" max="5394" width="11.8984375" style="6" customWidth="1"/>
    <col min="5395" max="5632" width="9.6484375" style="6"/>
    <col min="5633" max="5633" width="16.6484375" style="6" customWidth="1"/>
    <col min="5634" max="5634" width="8.19921875" style="6" customWidth="1"/>
    <col min="5635" max="5635" width="11.796875" style="6" customWidth="1"/>
    <col min="5636" max="5636" width="9.44921875" style="6" customWidth="1"/>
    <col min="5637" max="5637" width="8" style="6" customWidth="1"/>
    <col min="5638" max="5638" width="8.19921875" style="6" customWidth="1"/>
    <col min="5639" max="5639" width="9.6484375" style="6"/>
    <col min="5640" max="5640" width="8.546875" style="6" customWidth="1"/>
    <col min="5641" max="5641" width="8.34765625" style="6" customWidth="1"/>
    <col min="5642" max="5642" width="7.44921875" style="6" customWidth="1"/>
    <col min="5643" max="5643" width="8.546875" style="6" customWidth="1"/>
    <col min="5644" max="5644" width="7.19921875" style="6" customWidth="1"/>
    <col min="5645" max="5645" width="6.546875" style="6" customWidth="1"/>
    <col min="5646" max="5647" width="10.19921875" style="6" customWidth="1"/>
    <col min="5648" max="5648" width="9.6484375" style="6"/>
    <col min="5649" max="5649" width="8.19921875" style="6" customWidth="1"/>
    <col min="5650" max="5650" width="11.8984375" style="6" customWidth="1"/>
    <col min="5651" max="5888" width="9.6484375" style="6"/>
    <col min="5889" max="5889" width="16.6484375" style="6" customWidth="1"/>
    <col min="5890" max="5890" width="8.19921875" style="6" customWidth="1"/>
    <col min="5891" max="5891" width="11.796875" style="6" customWidth="1"/>
    <col min="5892" max="5892" width="9.44921875" style="6" customWidth="1"/>
    <col min="5893" max="5893" width="8" style="6" customWidth="1"/>
    <col min="5894" max="5894" width="8.19921875" style="6" customWidth="1"/>
    <col min="5895" max="5895" width="9.6484375" style="6"/>
    <col min="5896" max="5896" width="8.546875" style="6" customWidth="1"/>
    <col min="5897" max="5897" width="8.34765625" style="6" customWidth="1"/>
    <col min="5898" max="5898" width="7.44921875" style="6" customWidth="1"/>
    <col min="5899" max="5899" width="8.546875" style="6" customWidth="1"/>
    <col min="5900" max="5900" width="7.19921875" style="6" customWidth="1"/>
    <col min="5901" max="5901" width="6.546875" style="6" customWidth="1"/>
    <col min="5902" max="5903" width="10.19921875" style="6" customWidth="1"/>
    <col min="5904" max="5904" width="9.6484375" style="6"/>
    <col min="5905" max="5905" width="8.19921875" style="6" customWidth="1"/>
    <col min="5906" max="5906" width="11.8984375" style="6" customWidth="1"/>
    <col min="5907" max="6144" width="9.6484375" style="6"/>
    <col min="6145" max="6145" width="16.6484375" style="6" customWidth="1"/>
    <col min="6146" max="6146" width="8.19921875" style="6" customWidth="1"/>
    <col min="6147" max="6147" width="11.796875" style="6" customWidth="1"/>
    <col min="6148" max="6148" width="9.44921875" style="6" customWidth="1"/>
    <col min="6149" max="6149" width="8" style="6" customWidth="1"/>
    <col min="6150" max="6150" width="8.19921875" style="6" customWidth="1"/>
    <col min="6151" max="6151" width="9.6484375" style="6"/>
    <col min="6152" max="6152" width="8.546875" style="6" customWidth="1"/>
    <col min="6153" max="6153" width="8.34765625" style="6" customWidth="1"/>
    <col min="6154" max="6154" width="7.44921875" style="6" customWidth="1"/>
    <col min="6155" max="6155" width="8.546875" style="6" customWidth="1"/>
    <col min="6156" max="6156" width="7.19921875" style="6" customWidth="1"/>
    <col min="6157" max="6157" width="6.546875" style="6" customWidth="1"/>
    <col min="6158" max="6159" width="10.19921875" style="6" customWidth="1"/>
    <col min="6160" max="6160" width="9.6484375" style="6"/>
    <col min="6161" max="6161" width="8.19921875" style="6" customWidth="1"/>
    <col min="6162" max="6162" width="11.8984375" style="6" customWidth="1"/>
    <col min="6163" max="6400" width="9.6484375" style="6"/>
    <col min="6401" max="6401" width="16.6484375" style="6" customWidth="1"/>
    <col min="6402" max="6402" width="8.19921875" style="6" customWidth="1"/>
    <col min="6403" max="6403" width="11.796875" style="6" customWidth="1"/>
    <col min="6404" max="6404" width="9.44921875" style="6" customWidth="1"/>
    <col min="6405" max="6405" width="8" style="6" customWidth="1"/>
    <col min="6406" max="6406" width="8.19921875" style="6" customWidth="1"/>
    <col min="6407" max="6407" width="9.6484375" style="6"/>
    <col min="6408" max="6408" width="8.546875" style="6" customWidth="1"/>
    <col min="6409" max="6409" width="8.34765625" style="6" customWidth="1"/>
    <col min="6410" max="6410" width="7.44921875" style="6" customWidth="1"/>
    <col min="6411" max="6411" width="8.546875" style="6" customWidth="1"/>
    <col min="6412" max="6412" width="7.19921875" style="6" customWidth="1"/>
    <col min="6413" max="6413" width="6.546875" style="6" customWidth="1"/>
    <col min="6414" max="6415" width="10.19921875" style="6" customWidth="1"/>
    <col min="6416" max="6416" width="9.6484375" style="6"/>
    <col min="6417" max="6417" width="8.19921875" style="6" customWidth="1"/>
    <col min="6418" max="6418" width="11.8984375" style="6" customWidth="1"/>
    <col min="6419" max="6656" width="9.6484375" style="6"/>
    <col min="6657" max="6657" width="16.6484375" style="6" customWidth="1"/>
    <col min="6658" max="6658" width="8.19921875" style="6" customWidth="1"/>
    <col min="6659" max="6659" width="11.796875" style="6" customWidth="1"/>
    <col min="6660" max="6660" width="9.44921875" style="6" customWidth="1"/>
    <col min="6661" max="6661" width="8" style="6" customWidth="1"/>
    <col min="6662" max="6662" width="8.19921875" style="6" customWidth="1"/>
    <col min="6663" max="6663" width="9.6484375" style="6"/>
    <col min="6664" max="6664" width="8.546875" style="6" customWidth="1"/>
    <col min="6665" max="6665" width="8.34765625" style="6" customWidth="1"/>
    <col min="6666" max="6666" width="7.44921875" style="6" customWidth="1"/>
    <col min="6667" max="6667" width="8.546875" style="6" customWidth="1"/>
    <col min="6668" max="6668" width="7.19921875" style="6" customWidth="1"/>
    <col min="6669" max="6669" width="6.546875" style="6" customWidth="1"/>
    <col min="6670" max="6671" width="10.19921875" style="6" customWidth="1"/>
    <col min="6672" max="6672" width="9.6484375" style="6"/>
    <col min="6673" max="6673" width="8.19921875" style="6" customWidth="1"/>
    <col min="6674" max="6674" width="11.8984375" style="6" customWidth="1"/>
    <col min="6675" max="6912" width="9.6484375" style="6"/>
    <col min="6913" max="6913" width="16.6484375" style="6" customWidth="1"/>
    <col min="6914" max="6914" width="8.19921875" style="6" customWidth="1"/>
    <col min="6915" max="6915" width="11.796875" style="6" customWidth="1"/>
    <col min="6916" max="6916" width="9.44921875" style="6" customWidth="1"/>
    <col min="6917" max="6917" width="8" style="6" customWidth="1"/>
    <col min="6918" max="6918" width="8.19921875" style="6" customWidth="1"/>
    <col min="6919" max="6919" width="9.6484375" style="6"/>
    <col min="6920" max="6920" width="8.546875" style="6" customWidth="1"/>
    <col min="6921" max="6921" width="8.34765625" style="6" customWidth="1"/>
    <col min="6922" max="6922" width="7.44921875" style="6" customWidth="1"/>
    <col min="6923" max="6923" width="8.546875" style="6" customWidth="1"/>
    <col min="6924" max="6924" width="7.19921875" style="6" customWidth="1"/>
    <col min="6925" max="6925" width="6.546875" style="6" customWidth="1"/>
    <col min="6926" max="6927" width="10.19921875" style="6" customWidth="1"/>
    <col min="6928" max="6928" width="9.6484375" style="6"/>
    <col min="6929" max="6929" width="8.19921875" style="6" customWidth="1"/>
    <col min="6930" max="6930" width="11.8984375" style="6" customWidth="1"/>
    <col min="6931" max="7168" width="9.6484375" style="6"/>
    <col min="7169" max="7169" width="16.6484375" style="6" customWidth="1"/>
    <col min="7170" max="7170" width="8.19921875" style="6" customWidth="1"/>
    <col min="7171" max="7171" width="11.796875" style="6" customWidth="1"/>
    <col min="7172" max="7172" width="9.44921875" style="6" customWidth="1"/>
    <col min="7173" max="7173" width="8" style="6" customWidth="1"/>
    <col min="7174" max="7174" width="8.19921875" style="6" customWidth="1"/>
    <col min="7175" max="7175" width="9.6484375" style="6"/>
    <col min="7176" max="7176" width="8.546875" style="6" customWidth="1"/>
    <col min="7177" max="7177" width="8.34765625" style="6" customWidth="1"/>
    <col min="7178" max="7178" width="7.44921875" style="6" customWidth="1"/>
    <col min="7179" max="7179" width="8.546875" style="6" customWidth="1"/>
    <col min="7180" max="7180" width="7.19921875" style="6" customWidth="1"/>
    <col min="7181" max="7181" width="6.546875" style="6" customWidth="1"/>
    <col min="7182" max="7183" width="10.19921875" style="6" customWidth="1"/>
    <col min="7184" max="7184" width="9.6484375" style="6"/>
    <col min="7185" max="7185" width="8.19921875" style="6" customWidth="1"/>
    <col min="7186" max="7186" width="11.8984375" style="6" customWidth="1"/>
    <col min="7187" max="7424" width="9.6484375" style="6"/>
    <col min="7425" max="7425" width="16.6484375" style="6" customWidth="1"/>
    <col min="7426" max="7426" width="8.19921875" style="6" customWidth="1"/>
    <col min="7427" max="7427" width="11.796875" style="6" customWidth="1"/>
    <col min="7428" max="7428" width="9.44921875" style="6" customWidth="1"/>
    <col min="7429" max="7429" width="8" style="6" customWidth="1"/>
    <col min="7430" max="7430" width="8.19921875" style="6" customWidth="1"/>
    <col min="7431" max="7431" width="9.6484375" style="6"/>
    <col min="7432" max="7432" width="8.546875" style="6" customWidth="1"/>
    <col min="7433" max="7433" width="8.34765625" style="6" customWidth="1"/>
    <col min="7434" max="7434" width="7.44921875" style="6" customWidth="1"/>
    <col min="7435" max="7435" width="8.546875" style="6" customWidth="1"/>
    <col min="7436" max="7436" width="7.19921875" style="6" customWidth="1"/>
    <col min="7437" max="7437" width="6.546875" style="6" customWidth="1"/>
    <col min="7438" max="7439" width="10.19921875" style="6" customWidth="1"/>
    <col min="7440" max="7440" width="9.6484375" style="6"/>
    <col min="7441" max="7441" width="8.19921875" style="6" customWidth="1"/>
    <col min="7442" max="7442" width="11.8984375" style="6" customWidth="1"/>
    <col min="7443" max="7680" width="9.6484375" style="6"/>
    <col min="7681" max="7681" width="16.6484375" style="6" customWidth="1"/>
    <col min="7682" max="7682" width="8.19921875" style="6" customWidth="1"/>
    <col min="7683" max="7683" width="11.796875" style="6" customWidth="1"/>
    <col min="7684" max="7684" width="9.44921875" style="6" customWidth="1"/>
    <col min="7685" max="7685" width="8" style="6" customWidth="1"/>
    <col min="7686" max="7686" width="8.19921875" style="6" customWidth="1"/>
    <col min="7687" max="7687" width="9.6484375" style="6"/>
    <col min="7688" max="7688" width="8.546875" style="6" customWidth="1"/>
    <col min="7689" max="7689" width="8.34765625" style="6" customWidth="1"/>
    <col min="7690" max="7690" width="7.44921875" style="6" customWidth="1"/>
    <col min="7691" max="7691" width="8.546875" style="6" customWidth="1"/>
    <col min="7692" max="7692" width="7.19921875" style="6" customWidth="1"/>
    <col min="7693" max="7693" width="6.546875" style="6" customWidth="1"/>
    <col min="7694" max="7695" width="10.19921875" style="6" customWidth="1"/>
    <col min="7696" max="7696" width="9.6484375" style="6"/>
    <col min="7697" max="7697" width="8.19921875" style="6" customWidth="1"/>
    <col min="7698" max="7698" width="11.8984375" style="6" customWidth="1"/>
    <col min="7699" max="7936" width="9.6484375" style="6"/>
    <col min="7937" max="7937" width="16.6484375" style="6" customWidth="1"/>
    <col min="7938" max="7938" width="8.19921875" style="6" customWidth="1"/>
    <col min="7939" max="7939" width="11.796875" style="6" customWidth="1"/>
    <col min="7940" max="7940" width="9.44921875" style="6" customWidth="1"/>
    <col min="7941" max="7941" width="8" style="6" customWidth="1"/>
    <col min="7942" max="7942" width="8.19921875" style="6" customWidth="1"/>
    <col min="7943" max="7943" width="9.6484375" style="6"/>
    <col min="7944" max="7944" width="8.546875" style="6" customWidth="1"/>
    <col min="7945" max="7945" width="8.34765625" style="6" customWidth="1"/>
    <col min="7946" max="7946" width="7.44921875" style="6" customWidth="1"/>
    <col min="7947" max="7947" width="8.546875" style="6" customWidth="1"/>
    <col min="7948" max="7948" width="7.19921875" style="6" customWidth="1"/>
    <col min="7949" max="7949" width="6.546875" style="6" customWidth="1"/>
    <col min="7950" max="7951" width="10.19921875" style="6" customWidth="1"/>
    <col min="7952" max="7952" width="9.6484375" style="6"/>
    <col min="7953" max="7953" width="8.19921875" style="6" customWidth="1"/>
    <col min="7954" max="7954" width="11.8984375" style="6" customWidth="1"/>
    <col min="7955" max="8192" width="9.6484375" style="6"/>
    <col min="8193" max="8193" width="16.6484375" style="6" customWidth="1"/>
    <col min="8194" max="8194" width="8.19921875" style="6" customWidth="1"/>
    <col min="8195" max="8195" width="11.796875" style="6" customWidth="1"/>
    <col min="8196" max="8196" width="9.44921875" style="6" customWidth="1"/>
    <col min="8197" max="8197" width="8" style="6" customWidth="1"/>
    <col min="8198" max="8198" width="8.19921875" style="6" customWidth="1"/>
    <col min="8199" max="8199" width="9.6484375" style="6"/>
    <col min="8200" max="8200" width="8.546875" style="6" customWidth="1"/>
    <col min="8201" max="8201" width="8.34765625" style="6" customWidth="1"/>
    <col min="8202" max="8202" width="7.44921875" style="6" customWidth="1"/>
    <col min="8203" max="8203" width="8.546875" style="6" customWidth="1"/>
    <col min="8204" max="8204" width="7.19921875" style="6" customWidth="1"/>
    <col min="8205" max="8205" width="6.546875" style="6" customWidth="1"/>
    <col min="8206" max="8207" width="10.19921875" style="6" customWidth="1"/>
    <col min="8208" max="8208" width="9.6484375" style="6"/>
    <col min="8209" max="8209" width="8.19921875" style="6" customWidth="1"/>
    <col min="8210" max="8210" width="11.8984375" style="6" customWidth="1"/>
    <col min="8211" max="8448" width="9.6484375" style="6"/>
    <col min="8449" max="8449" width="16.6484375" style="6" customWidth="1"/>
    <col min="8450" max="8450" width="8.19921875" style="6" customWidth="1"/>
    <col min="8451" max="8451" width="11.796875" style="6" customWidth="1"/>
    <col min="8452" max="8452" width="9.44921875" style="6" customWidth="1"/>
    <col min="8453" max="8453" width="8" style="6" customWidth="1"/>
    <col min="8454" max="8454" width="8.19921875" style="6" customWidth="1"/>
    <col min="8455" max="8455" width="9.6484375" style="6"/>
    <col min="8456" max="8456" width="8.546875" style="6" customWidth="1"/>
    <col min="8457" max="8457" width="8.34765625" style="6" customWidth="1"/>
    <col min="8458" max="8458" width="7.44921875" style="6" customWidth="1"/>
    <col min="8459" max="8459" width="8.546875" style="6" customWidth="1"/>
    <col min="8460" max="8460" width="7.19921875" style="6" customWidth="1"/>
    <col min="8461" max="8461" width="6.546875" style="6" customWidth="1"/>
    <col min="8462" max="8463" width="10.19921875" style="6" customWidth="1"/>
    <col min="8464" max="8464" width="9.6484375" style="6"/>
    <col min="8465" max="8465" width="8.19921875" style="6" customWidth="1"/>
    <col min="8466" max="8466" width="11.8984375" style="6" customWidth="1"/>
    <col min="8467" max="8704" width="9.6484375" style="6"/>
    <col min="8705" max="8705" width="16.6484375" style="6" customWidth="1"/>
    <col min="8706" max="8706" width="8.19921875" style="6" customWidth="1"/>
    <col min="8707" max="8707" width="11.796875" style="6" customWidth="1"/>
    <col min="8708" max="8708" width="9.44921875" style="6" customWidth="1"/>
    <col min="8709" max="8709" width="8" style="6" customWidth="1"/>
    <col min="8710" max="8710" width="8.19921875" style="6" customWidth="1"/>
    <col min="8711" max="8711" width="9.6484375" style="6"/>
    <col min="8712" max="8712" width="8.546875" style="6" customWidth="1"/>
    <col min="8713" max="8713" width="8.34765625" style="6" customWidth="1"/>
    <col min="8714" max="8714" width="7.44921875" style="6" customWidth="1"/>
    <col min="8715" max="8715" width="8.546875" style="6" customWidth="1"/>
    <col min="8716" max="8716" width="7.19921875" style="6" customWidth="1"/>
    <col min="8717" max="8717" width="6.546875" style="6" customWidth="1"/>
    <col min="8718" max="8719" width="10.19921875" style="6" customWidth="1"/>
    <col min="8720" max="8720" width="9.6484375" style="6"/>
    <col min="8721" max="8721" width="8.19921875" style="6" customWidth="1"/>
    <col min="8722" max="8722" width="11.8984375" style="6" customWidth="1"/>
    <col min="8723" max="8960" width="9.6484375" style="6"/>
    <col min="8961" max="8961" width="16.6484375" style="6" customWidth="1"/>
    <col min="8962" max="8962" width="8.19921875" style="6" customWidth="1"/>
    <col min="8963" max="8963" width="11.796875" style="6" customWidth="1"/>
    <col min="8964" max="8964" width="9.44921875" style="6" customWidth="1"/>
    <col min="8965" max="8965" width="8" style="6" customWidth="1"/>
    <col min="8966" max="8966" width="8.19921875" style="6" customWidth="1"/>
    <col min="8967" max="8967" width="9.6484375" style="6"/>
    <col min="8968" max="8968" width="8.546875" style="6" customWidth="1"/>
    <col min="8969" max="8969" width="8.34765625" style="6" customWidth="1"/>
    <col min="8970" max="8970" width="7.44921875" style="6" customWidth="1"/>
    <col min="8971" max="8971" width="8.546875" style="6" customWidth="1"/>
    <col min="8972" max="8972" width="7.19921875" style="6" customWidth="1"/>
    <col min="8973" max="8973" width="6.546875" style="6" customWidth="1"/>
    <col min="8974" max="8975" width="10.19921875" style="6" customWidth="1"/>
    <col min="8976" max="8976" width="9.6484375" style="6"/>
    <col min="8977" max="8977" width="8.19921875" style="6" customWidth="1"/>
    <col min="8978" max="8978" width="11.8984375" style="6" customWidth="1"/>
    <col min="8979" max="9216" width="9.6484375" style="6"/>
    <col min="9217" max="9217" width="16.6484375" style="6" customWidth="1"/>
    <col min="9218" max="9218" width="8.19921875" style="6" customWidth="1"/>
    <col min="9219" max="9219" width="11.796875" style="6" customWidth="1"/>
    <col min="9220" max="9220" width="9.44921875" style="6" customWidth="1"/>
    <col min="9221" max="9221" width="8" style="6" customWidth="1"/>
    <col min="9222" max="9222" width="8.19921875" style="6" customWidth="1"/>
    <col min="9223" max="9223" width="9.6484375" style="6"/>
    <col min="9224" max="9224" width="8.546875" style="6" customWidth="1"/>
    <col min="9225" max="9225" width="8.34765625" style="6" customWidth="1"/>
    <col min="9226" max="9226" width="7.44921875" style="6" customWidth="1"/>
    <col min="9227" max="9227" width="8.546875" style="6" customWidth="1"/>
    <col min="9228" max="9228" width="7.19921875" style="6" customWidth="1"/>
    <col min="9229" max="9229" width="6.546875" style="6" customWidth="1"/>
    <col min="9230" max="9231" width="10.19921875" style="6" customWidth="1"/>
    <col min="9232" max="9232" width="9.6484375" style="6"/>
    <col min="9233" max="9233" width="8.19921875" style="6" customWidth="1"/>
    <col min="9234" max="9234" width="11.8984375" style="6" customWidth="1"/>
    <col min="9235" max="9472" width="9.6484375" style="6"/>
    <col min="9473" max="9473" width="16.6484375" style="6" customWidth="1"/>
    <col min="9474" max="9474" width="8.19921875" style="6" customWidth="1"/>
    <col min="9475" max="9475" width="11.796875" style="6" customWidth="1"/>
    <col min="9476" max="9476" width="9.44921875" style="6" customWidth="1"/>
    <col min="9477" max="9477" width="8" style="6" customWidth="1"/>
    <col min="9478" max="9478" width="8.19921875" style="6" customWidth="1"/>
    <col min="9479" max="9479" width="9.6484375" style="6"/>
    <col min="9480" max="9480" width="8.546875" style="6" customWidth="1"/>
    <col min="9481" max="9481" width="8.34765625" style="6" customWidth="1"/>
    <col min="9482" max="9482" width="7.44921875" style="6" customWidth="1"/>
    <col min="9483" max="9483" width="8.546875" style="6" customWidth="1"/>
    <col min="9484" max="9484" width="7.19921875" style="6" customWidth="1"/>
    <col min="9485" max="9485" width="6.546875" style="6" customWidth="1"/>
    <col min="9486" max="9487" width="10.19921875" style="6" customWidth="1"/>
    <col min="9488" max="9488" width="9.6484375" style="6"/>
    <col min="9489" max="9489" width="8.19921875" style="6" customWidth="1"/>
    <col min="9490" max="9490" width="11.8984375" style="6" customWidth="1"/>
    <col min="9491" max="9728" width="9.6484375" style="6"/>
    <col min="9729" max="9729" width="16.6484375" style="6" customWidth="1"/>
    <col min="9730" max="9730" width="8.19921875" style="6" customWidth="1"/>
    <col min="9731" max="9731" width="11.796875" style="6" customWidth="1"/>
    <col min="9732" max="9732" width="9.44921875" style="6" customWidth="1"/>
    <col min="9733" max="9733" width="8" style="6" customWidth="1"/>
    <col min="9734" max="9734" width="8.19921875" style="6" customWidth="1"/>
    <col min="9735" max="9735" width="9.6484375" style="6"/>
    <col min="9736" max="9736" width="8.546875" style="6" customWidth="1"/>
    <col min="9737" max="9737" width="8.34765625" style="6" customWidth="1"/>
    <col min="9738" max="9738" width="7.44921875" style="6" customWidth="1"/>
    <col min="9739" max="9739" width="8.546875" style="6" customWidth="1"/>
    <col min="9740" max="9740" width="7.19921875" style="6" customWidth="1"/>
    <col min="9741" max="9741" width="6.546875" style="6" customWidth="1"/>
    <col min="9742" max="9743" width="10.19921875" style="6" customWidth="1"/>
    <col min="9744" max="9744" width="9.6484375" style="6"/>
    <col min="9745" max="9745" width="8.19921875" style="6" customWidth="1"/>
    <col min="9746" max="9746" width="11.8984375" style="6" customWidth="1"/>
    <col min="9747" max="9984" width="9.6484375" style="6"/>
    <col min="9985" max="9985" width="16.6484375" style="6" customWidth="1"/>
    <col min="9986" max="9986" width="8.19921875" style="6" customWidth="1"/>
    <col min="9987" max="9987" width="11.796875" style="6" customWidth="1"/>
    <col min="9988" max="9988" width="9.44921875" style="6" customWidth="1"/>
    <col min="9989" max="9989" width="8" style="6" customWidth="1"/>
    <col min="9990" max="9990" width="8.19921875" style="6" customWidth="1"/>
    <col min="9991" max="9991" width="9.6484375" style="6"/>
    <col min="9992" max="9992" width="8.546875" style="6" customWidth="1"/>
    <col min="9993" max="9993" width="8.34765625" style="6" customWidth="1"/>
    <col min="9994" max="9994" width="7.44921875" style="6" customWidth="1"/>
    <col min="9995" max="9995" width="8.546875" style="6" customWidth="1"/>
    <col min="9996" max="9996" width="7.19921875" style="6" customWidth="1"/>
    <col min="9997" max="9997" width="6.546875" style="6" customWidth="1"/>
    <col min="9998" max="9999" width="10.19921875" style="6" customWidth="1"/>
    <col min="10000" max="10000" width="9.6484375" style="6"/>
    <col min="10001" max="10001" width="8.19921875" style="6" customWidth="1"/>
    <col min="10002" max="10002" width="11.8984375" style="6" customWidth="1"/>
    <col min="10003" max="10240" width="9.6484375" style="6"/>
    <col min="10241" max="10241" width="16.6484375" style="6" customWidth="1"/>
    <col min="10242" max="10242" width="8.19921875" style="6" customWidth="1"/>
    <col min="10243" max="10243" width="11.796875" style="6" customWidth="1"/>
    <col min="10244" max="10244" width="9.44921875" style="6" customWidth="1"/>
    <col min="10245" max="10245" width="8" style="6" customWidth="1"/>
    <col min="10246" max="10246" width="8.19921875" style="6" customWidth="1"/>
    <col min="10247" max="10247" width="9.6484375" style="6"/>
    <col min="10248" max="10248" width="8.546875" style="6" customWidth="1"/>
    <col min="10249" max="10249" width="8.34765625" style="6" customWidth="1"/>
    <col min="10250" max="10250" width="7.44921875" style="6" customWidth="1"/>
    <col min="10251" max="10251" width="8.546875" style="6" customWidth="1"/>
    <col min="10252" max="10252" width="7.19921875" style="6" customWidth="1"/>
    <col min="10253" max="10253" width="6.546875" style="6" customWidth="1"/>
    <col min="10254" max="10255" width="10.19921875" style="6" customWidth="1"/>
    <col min="10256" max="10256" width="9.6484375" style="6"/>
    <col min="10257" max="10257" width="8.19921875" style="6" customWidth="1"/>
    <col min="10258" max="10258" width="11.8984375" style="6" customWidth="1"/>
    <col min="10259" max="10496" width="9.6484375" style="6"/>
    <col min="10497" max="10497" width="16.6484375" style="6" customWidth="1"/>
    <col min="10498" max="10498" width="8.19921875" style="6" customWidth="1"/>
    <col min="10499" max="10499" width="11.796875" style="6" customWidth="1"/>
    <col min="10500" max="10500" width="9.44921875" style="6" customWidth="1"/>
    <col min="10501" max="10501" width="8" style="6" customWidth="1"/>
    <col min="10502" max="10502" width="8.19921875" style="6" customWidth="1"/>
    <col min="10503" max="10503" width="9.6484375" style="6"/>
    <col min="10504" max="10504" width="8.546875" style="6" customWidth="1"/>
    <col min="10505" max="10505" width="8.34765625" style="6" customWidth="1"/>
    <col min="10506" max="10506" width="7.44921875" style="6" customWidth="1"/>
    <col min="10507" max="10507" width="8.546875" style="6" customWidth="1"/>
    <col min="10508" max="10508" width="7.19921875" style="6" customWidth="1"/>
    <col min="10509" max="10509" width="6.546875" style="6" customWidth="1"/>
    <col min="10510" max="10511" width="10.19921875" style="6" customWidth="1"/>
    <col min="10512" max="10512" width="9.6484375" style="6"/>
    <col min="10513" max="10513" width="8.19921875" style="6" customWidth="1"/>
    <col min="10514" max="10514" width="11.8984375" style="6" customWidth="1"/>
    <col min="10515" max="10752" width="9.6484375" style="6"/>
    <col min="10753" max="10753" width="16.6484375" style="6" customWidth="1"/>
    <col min="10754" max="10754" width="8.19921875" style="6" customWidth="1"/>
    <col min="10755" max="10755" width="11.796875" style="6" customWidth="1"/>
    <col min="10756" max="10756" width="9.44921875" style="6" customWidth="1"/>
    <col min="10757" max="10757" width="8" style="6" customWidth="1"/>
    <col min="10758" max="10758" width="8.19921875" style="6" customWidth="1"/>
    <col min="10759" max="10759" width="9.6484375" style="6"/>
    <col min="10760" max="10760" width="8.546875" style="6" customWidth="1"/>
    <col min="10761" max="10761" width="8.34765625" style="6" customWidth="1"/>
    <col min="10762" max="10762" width="7.44921875" style="6" customWidth="1"/>
    <col min="10763" max="10763" width="8.546875" style="6" customWidth="1"/>
    <col min="10764" max="10764" width="7.19921875" style="6" customWidth="1"/>
    <col min="10765" max="10765" width="6.546875" style="6" customWidth="1"/>
    <col min="10766" max="10767" width="10.19921875" style="6" customWidth="1"/>
    <col min="10768" max="10768" width="9.6484375" style="6"/>
    <col min="10769" max="10769" width="8.19921875" style="6" customWidth="1"/>
    <col min="10770" max="10770" width="11.8984375" style="6" customWidth="1"/>
    <col min="10771" max="11008" width="9.6484375" style="6"/>
    <col min="11009" max="11009" width="16.6484375" style="6" customWidth="1"/>
    <col min="11010" max="11010" width="8.19921875" style="6" customWidth="1"/>
    <col min="11011" max="11011" width="11.796875" style="6" customWidth="1"/>
    <col min="11012" max="11012" width="9.44921875" style="6" customWidth="1"/>
    <col min="11013" max="11013" width="8" style="6" customWidth="1"/>
    <col min="11014" max="11014" width="8.19921875" style="6" customWidth="1"/>
    <col min="11015" max="11015" width="9.6484375" style="6"/>
    <col min="11016" max="11016" width="8.546875" style="6" customWidth="1"/>
    <col min="11017" max="11017" width="8.34765625" style="6" customWidth="1"/>
    <col min="11018" max="11018" width="7.44921875" style="6" customWidth="1"/>
    <col min="11019" max="11019" width="8.546875" style="6" customWidth="1"/>
    <col min="11020" max="11020" width="7.19921875" style="6" customWidth="1"/>
    <col min="11021" max="11021" width="6.546875" style="6" customWidth="1"/>
    <col min="11022" max="11023" width="10.19921875" style="6" customWidth="1"/>
    <col min="11024" max="11024" width="9.6484375" style="6"/>
    <col min="11025" max="11025" width="8.19921875" style="6" customWidth="1"/>
    <col min="11026" max="11026" width="11.8984375" style="6" customWidth="1"/>
    <col min="11027" max="11264" width="9.6484375" style="6"/>
    <col min="11265" max="11265" width="16.6484375" style="6" customWidth="1"/>
    <col min="11266" max="11266" width="8.19921875" style="6" customWidth="1"/>
    <col min="11267" max="11267" width="11.796875" style="6" customWidth="1"/>
    <col min="11268" max="11268" width="9.44921875" style="6" customWidth="1"/>
    <col min="11269" max="11269" width="8" style="6" customWidth="1"/>
    <col min="11270" max="11270" width="8.19921875" style="6" customWidth="1"/>
    <col min="11271" max="11271" width="9.6484375" style="6"/>
    <col min="11272" max="11272" width="8.546875" style="6" customWidth="1"/>
    <col min="11273" max="11273" width="8.34765625" style="6" customWidth="1"/>
    <col min="11274" max="11274" width="7.44921875" style="6" customWidth="1"/>
    <col min="11275" max="11275" width="8.546875" style="6" customWidth="1"/>
    <col min="11276" max="11276" width="7.19921875" style="6" customWidth="1"/>
    <col min="11277" max="11277" width="6.546875" style="6" customWidth="1"/>
    <col min="11278" max="11279" width="10.19921875" style="6" customWidth="1"/>
    <col min="11280" max="11280" width="9.6484375" style="6"/>
    <col min="11281" max="11281" width="8.19921875" style="6" customWidth="1"/>
    <col min="11282" max="11282" width="11.8984375" style="6" customWidth="1"/>
    <col min="11283" max="11520" width="9.6484375" style="6"/>
    <col min="11521" max="11521" width="16.6484375" style="6" customWidth="1"/>
    <col min="11522" max="11522" width="8.19921875" style="6" customWidth="1"/>
    <col min="11523" max="11523" width="11.796875" style="6" customWidth="1"/>
    <col min="11524" max="11524" width="9.44921875" style="6" customWidth="1"/>
    <col min="11525" max="11525" width="8" style="6" customWidth="1"/>
    <col min="11526" max="11526" width="8.19921875" style="6" customWidth="1"/>
    <col min="11527" max="11527" width="9.6484375" style="6"/>
    <col min="11528" max="11528" width="8.546875" style="6" customWidth="1"/>
    <col min="11529" max="11529" width="8.34765625" style="6" customWidth="1"/>
    <col min="11530" max="11530" width="7.44921875" style="6" customWidth="1"/>
    <col min="11531" max="11531" width="8.546875" style="6" customWidth="1"/>
    <col min="11532" max="11532" width="7.19921875" style="6" customWidth="1"/>
    <col min="11533" max="11533" width="6.546875" style="6" customWidth="1"/>
    <col min="11534" max="11535" width="10.19921875" style="6" customWidth="1"/>
    <col min="11536" max="11536" width="9.6484375" style="6"/>
    <col min="11537" max="11537" width="8.19921875" style="6" customWidth="1"/>
    <col min="11538" max="11538" width="11.8984375" style="6" customWidth="1"/>
    <col min="11539" max="11776" width="9.6484375" style="6"/>
    <col min="11777" max="11777" width="16.6484375" style="6" customWidth="1"/>
    <col min="11778" max="11778" width="8.19921875" style="6" customWidth="1"/>
    <col min="11779" max="11779" width="11.796875" style="6" customWidth="1"/>
    <col min="11780" max="11780" width="9.44921875" style="6" customWidth="1"/>
    <col min="11781" max="11781" width="8" style="6" customWidth="1"/>
    <col min="11782" max="11782" width="8.19921875" style="6" customWidth="1"/>
    <col min="11783" max="11783" width="9.6484375" style="6"/>
    <col min="11784" max="11784" width="8.546875" style="6" customWidth="1"/>
    <col min="11785" max="11785" width="8.34765625" style="6" customWidth="1"/>
    <col min="11786" max="11786" width="7.44921875" style="6" customWidth="1"/>
    <col min="11787" max="11787" width="8.546875" style="6" customWidth="1"/>
    <col min="11788" max="11788" width="7.19921875" style="6" customWidth="1"/>
    <col min="11789" max="11789" width="6.546875" style="6" customWidth="1"/>
    <col min="11790" max="11791" width="10.19921875" style="6" customWidth="1"/>
    <col min="11792" max="11792" width="9.6484375" style="6"/>
    <col min="11793" max="11793" width="8.19921875" style="6" customWidth="1"/>
    <col min="11794" max="11794" width="11.8984375" style="6" customWidth="1"/>
    <col min="11795" max="12032" width="9.6484375" style="6"/>
    <col min="12033" max="12033" width="16.6484375" style="6" customWidth="1"/>
    <col min="12034" max="12034" width="8.19921875" style="6" customWidth="1"/>
    <col min="12035" max="12035" width="11.796875" style="6" customWidth="1"/>
    <col min="12036" max="12036" width="9.44921875" style="6" customWidth="1"/>
    <col min="12037" max="12037" width="8" style="6" customWidth="1"/>
    <col min="12038" max="12038" width="8.19921875" style="6" customWidth="1"/>
    <col min="12039" max="12039" width="9.6484375" style="6"/>
    <col min="12040" max="12040" width="8.546875" style="6" customWidth="1"/>
    <col min="12041" max="12041" width="8.34765625" style="6" customWidth="1"/>
    <col min="12042" max="12042" width="7.44921875" style="6" customWidth="1"/>
    <col min="12043" max="12043" width="8.546875" style="6" customWidth="1"/>
    <col min="12044" max="12044" width="7.19921875" style="6" customWidth="1"/>
    <col min="12045" max="12045" width="6.546875" style="6" customWidth="1"/>
    <col min="12046" max="12047" width="10.19921875" style="6" customWidth="1"/>
    <col min="12048" max="12048" width="9.6484375" style="6"/>
    <col min="12049" max="12049" width="8.19921875" style="6" customWidth="1"/>
    <col min="12050" max="12050" width="11.8984375" style="6" customWidth="1"/>
    <col min="12051" max="12288" width="9.6484375" style="6"/>
    <col min="12289" max="12289" width="16.6484375" style="6" customWidth="1"/>
    <col min="12290" max="12290" width="8.19921875" style="6" customWidth="1"/>
    <col min="12291" max="12291" width="11.796875" style="6" customWidth="1"/>
    <col min="12292" max="12292" width="9.44921875" style="6" customWidth="1"/>
    <col min="12293" max="12293" width="8" style="6" customWidth="1"/>
    <col min="12294" max="12294" width="8.19921875" style="6" customWidth="1"/>
    <col min="12295" max="12295" width="9.6484375" style="6"/>
    <col min="12296" max="12296" width="8.546875" style="6" customWidth="1"/>
    <col min="12297" max="12297" width="8.34765625" style="6" customWidth="1"/>
    <col min="12298" max="12298" width="7.44921875" style="6" customWidth="1"/>
    <col min="12299" max="12299" width="8.546875" style="6" customWidth="1"/>
    <col min="12300" max="12300" width="7.19921875" style="6" customWidth="1"/>
    <col min="12301" max="12301" width="6.546875" style="6" customWidth="1"/>
    <col min="12302" max="12303" width="10.19921875" style="6" customWidth="1"/>
    <col min="12304" max="12304" width="9.6484375" style="6"/>
    <col min="12305" max="12305" width="8.19921875" style="6" customWidth="1"/>
    <col min="12306" max="12306" width="11.8984375" style="6" customWidth="1"/>
    <col min="12307" max="12544" width="9.6484375" style="6"/>
    <col min="12545" max="12545" width="16.6484375" style="6" customWidth="1"/>
    <col min="12546" max="12546" width="8.19921875" style="6" customWidth="1"/>
    <col min="12547" max="12547" width="11.796875" style="6" customWidth="1"/>
    <col min="12548" max="12548" width="9.44921875" style="6" customWidth="1"/>
    <col min="12549" max="12549" width="8" style="6" customWidth="1"/>
    <col min="12550" max="12550" width="8.19921875" style="6" customWidth="1"/>
    <col min="12551" max="12551" width="9.6484375" style="6"/>
    <col min="12552" max="12552" width="8.546875" style="6" customWidth="1"/>
    <col min="12553" max="12553" width="8.34765625" style="6" customWidth="1"/>
    <col min="12554" max="12554" width="7.44921875" style="6" customWidth="1"/>
    <col min="12555" max="12555" width="8.546875" style="6" customWidth="1"/>
    <col min="12556" max="12556" width="7.19921875" style="6" customWidth="1"/>
    <col min="12557" max="12557" width="6.546875" style="6" customWidth="1"/>
    <col min="12558" max="12559" width="10.19921875" style="6" customWidth="1"/>
    <col min="12560" max="12560" width="9.6484375" style="6"/>
    <col min="12561" max="12561" width="8.19921875" style="6" customWidth="1"/>
    <col min="12562" max="12562" width="11.8984375" style="6" customWidth="1"/>
    <col min="12563" max="12800" width="9.6484375" style="6"/>
    <col min="12801" max="12801" width="16.6484375" style="6" customWidth="1"/>
    <col min="12802" max="12802" width="8.19921875" style="6" customWidth="1"/>
    <col min="12803" max="12803" width="11.796875" style="6" customWidth="1"/>
    <col min="12804" max="12804" width="9.44921875" style="6" customWidth="1"/>
    <col min="12805" max="12805" width="8" style="6" customWidth="1"/>
    <col min="12806" max="12806" width="8.19921875" style="6" customWidth="1"/>
    <col min="12807" max="12807" width="9.6484375" style="6"/>
    <col min="12808" max="12808" width="8.546875" style="6" customWidth="1"/>
    <col min="12809" max="12809" width="8.34765625" style="6" customWidth="1"/>
    <col min="12810" max="12810" width="7.44921875" style="6" customWidth="1"/>
    <col min="12811" max="12811" width="8.546875" style="6" customWidth="1"/>
    <col min="12812" max="12812" width="7.19921875" style="6" customWidth="1"/>
    <col min="12813" max="12813" width="6.546875" style="6" customWidth="1"/>
    <col min="12814" max="12815" width="10.19921875" style="6" customWidth="1"/>
    <col min="12816" max="12816" width="9.6484375" style="6"/>
    <col min="12817" max="12817" width="8.19921875" style="6" customWidth="1"/>
    <col min="12818" max="12818" width="11.8984375" style="6" customWidth="1"/>
    <col min="12819" max="13056" width="9.6484375" style="6"/>
    <col min="13057" max="13057" width="16.6484375" style="6" customWidth="1"/>
    <col min="13058" max="13058" width="8.19921875" style="6" customWidth="1"/>
    <col min="13059" max="13059" width="11.796875" style="6" customWidth="1"/>
    <col min="13060" max="13060" width="9.44921875" style="6" customWidth="1"/>
    <col min="13061" max="13061" width="8" style="6" customWidth="1"/>
    <col min="13062" max="13062" width="8.19921875" style="6" customWidth="1"/>
    <col min="13063" max="13063" width="9.6484375" style="6"/>
    <col min="13064" max="13064" width="8.546875" style="6" customWidth="1"/>
    <col min="13065" max="13065" width="8.34765625" style="6" customWidth="1"/>
    <col min="13066" max="13066" width="7.44921875" style="6" customWidth="1"/>
    <col min="13067" max="13067" width="8.546875" style="6" customWidth="1"/>
    <col min="13068" max="13068" width="7.19921875" style="6" customWidth="1"/>
    <col min="13069" max="13069" width="6.546875" style="6" customWidth="1"/>
    <col min="13070" max="13071" width="10.19921875" style="6" customWidth="1"/>
    <col min="13072" max="13072" width="9.6484375" style="6"/>
    <col min="13073" max="13073" width="8.19921875" style="6" customWidth="1"/>
    <col min="13074" max="13074" width="11.8984375" style="6" customWidth="1"/>
    <col min="13075" max="13312" width="9.6484375" style="6"/>
    <col min="13313" max="13313" width="16.6484375" style="6" customWidth="1"/>
    <col min="13314" max="13314" width="8.19921875" style="6" customWidth="1"/>
    <col min="13315" max="13315" width="11.796875" style="6" customWidth="1"/>
    <col min="13316" max="13316" width="9.44921875" style="6" customWidth="1"/>
    <col min="13317" max="13317" width="8" style="6" customWidth="1"/>
    <col min="13318" max="13318" width="8.19921875" style="6" customWidth="1"/>
    <col min="13319" max="13319" width="9.6484375" style="6"/>
    <col min="13320" max="13320" width="8.546875" style="6" customWidth="1"/>
    <col min="13321" max="13321" width="8.34765625" style="6" customWidth="1"/>
    <col min="13322" max="13322" width="7.44921875" style="6" customWidth="1"/>
    <col min="13323" max="13323" width="8.546875" style="6" customWidth="1"/>
    <col min="13324" max="13324" width="7.19921875" style="6" customWidth="1"/>
    <col min="13325" max="13325" width="6.546875" style="6" customWidth="1"/>
    <col min="13326" max="13327" width="10.19921875" style="6" customWidth="1"/>
    <col min="13328" max="13328" width="9.6484375" style="6"/>
    <col min="13329" max="13329" width="8.19921875" style="6" customWidth="1"/>
    <col min="13330" max="13330" width="11.8984375" style="6" customWidth="1"/>
    <col min="13331" max="13568" width="9.6484375" style="6"/>
    <col min="13569" max="13569" width="16.6484375" style="6" customWidth="1"/>
    <col min="13570" max="13570" width="8.19921875" style="6" customWidth="1"/>
    <col min="13571" max="13571" width="11.796875" style="6" customWidth="1"/>
    <col min="13572" max="13572" width="9.44921875" style="6" customWidth="1"/>
    <col min="13573" max="13573" width="8" style="6" customWidth="1"/>
    <col min="13574" max="13574" width="8.19921875" style="6" customWidth="1"/>
    <col min="13575" max="13575" width="9.6484375" style="6"/>
    <col min="13576" max="13576" width="8.546875" style="6" customWidth="1"/>
    <col min="13577" max="13577" width="8.34765625" style="6" customWidth="1"/>
    <col min="13578" max="13578" width="7.44921875" style="6" customWidth="1"/>
    <col min="13579" max="13579" width="8.546875" style="6" customWidth="1"/>
    <col min="13580" max="13580" width="7.19921875" style="6" customWidth="1"/>
    <col min="13581" max="13581" width="6.546875" style="6" customWidth="1"/>
    <col min="13582" max="13583" width="10.19921875" style="6" customWidth="1"/>
    <col min="13584" max="13584" width="9.6484375" style="6"/>
    <col min="13585" max="13585" width="8.19921875" style="6" customWidth="1"/>
    <col min="13586" max="13586" width="11.8984375" style="6" customWidth="1"/>
    <col min="13587" max="13824" width="9.6484375" style="6"/>
    <col min="13825" max="13825" width="16.6484375" style="6" customWidth="1"/>
    <col min="13826" max="13826" width="8.19921875" style="6" customWidth="1"/>
    <col min="13827" max="13827" width="11.796875" style="6" customWidth="1"/>
    <col min="13828" max="13828" width="9.44921875" style="6" customWidth="1"/>
    <col min="13829" max="13829" width="8" style="6" customWidth="1"/>
    <col min="13830" max="13830" width="8.19921875" style="6" customWidth="1"/>
    <col min="13831" max="13831" width="9.6484375" style="6"/>
    <col min="13832" max="13832" width="8.546875" style="6" customWidth="1"/>
    <col min="13833" max="13833" width="8.34765625" style="6" customWidth="1"/>
    <col min="13834" max="13834" width="7.44921875" style="6" customWidth="1"/>
    <col min="13835" max="13835" width="8.546875" style="6" customWidth="1"/>
    <col min="13836" max="13836" width="7.19921875" style="6" customWidth="1"/>
    <col min="13837" max="13837" width="6.546875" style="6" customWidth="1"/>
    <col min="13838" max="13839" width="10.19921875" style="6" customWidth="1"/>
    <col min="13840" max="13840" width="9.6484375" style="6"/>
    <col min="13841" max="13841" width="8.19921875" style="6" customWidth="1"/>
    <col min="13842" max="13842" width="11.8984375" style="6" customWidth="1"/>
    <col min="13843" max="14080" width="9.6484375" style="6"/>
    <col min="14081" max="14081" width="16.6484375" style="6" customWidth="1"/>
    <col min="14082" max="14082" width="8.19921875" style="6" customWidth="1"/>
    <col min="14083" max="14083" width="11.796875" style="6" customWidth="1"/>
    <col min="14084" max="14084" width="9.44921875" style="6" customWidth="1"/>
    <col min="14085" max="14085" width="8" style="6" customWidth="1"/>
    <col min="14086" max="14086" width="8.19921875" style="6" customWidth="1"/>
    <col min="14087" max="14087" width="9.6484375" style="6"/>
    <col min="14088" max="14088" width="8.546875" style="6" customWidth="1"/>
    <col min="14089" max="14089" width="8.34765625" style="6" customWidth="1"/>
    <col min="14090" max="14090" width="7.44921875" style="6" customWidth="1"/>
    <col min="14091" max="14091" width="8.546875" style="6" customWidth="1"/>
    <col min="14092" max="14092" width="7.19921875" style="6" customWidth="1"/>
    <col min="14093" max="14093" width="6.546875" style="6" customWidth="1"/>
    <col min="14094" max="14095" width="10.19921875" style="6" customWidth="1"/>
    <col min="14096" max="14096" width="9.6484375" style="6"/>
    <col min="14097" max="14097" width="8.19921875" style="6" customWidth="1"/>
    <col min="14098" max="14098" width="11.8984375" style="6" customWidth="1"/>
    <col min="14099" max="14336" width="9.6484375" style="6"/>
    <col min="14337" max="14337" width="16.6484375" style="6" customWidth="1"/>
    <col min="14338" max="14338" width="8.19921875" style="6" customWidth="1"/>
    <col min="14339" max="14339" width="11.796875" style="6" customWidth="1"/>
    <col min="14340" max="14340" width="9.44921875" style="6" customWidth="1"/>
    <col min="14341" max="14341" width="8" style="6" customWidth="1"/>
    <col min="14342" max="14342" width="8.19921875" style="6" customWidth="1"/>
    <col min="14343" max="14343" width="9.6484375" style="6"/>
    <col min="14344" max="14344" width="8.546875" style="6" customWidth="1"/>
    <col min="14345" max="14345" width="8.34765625" style="6" customWidth="1"/>
    <col min="14346" max="14346" width="7.44921875" style="6" customWidth="1"/>
    <col min="14347" max="14347" width="8.546875" style="6" customWidth="1"/>
    <col min="14348" max="14348" width="7.19921875" style="6" customWidth="1"/>
    <col min="14349" max="14349" width="6.546875" style="6" customWidth="1"/>
    <col min="14350" max="14351" width="10.19921875" style="6" customWidth="1"/>
    <col min="14352" max="14352" width="9.6484375" style="6"/>
    <col min="14353" max="14353" width="8.19921875" style="6" customWidth="1"/>
    <col min="14354" max="14354" width="11.8984375" style="6" customWidth="1"/>
    <col min="14355" max="14592" width="9.6484375" style="6"/>
    <col min="14593" max="14593" width="16.6484375" style="6" customWidth="1"/>
    <col min="14594" max="14594" width="8.19921875" style="6" customWidth="1"/>
    <col min="14595" max="14595" width="11.796875" style="6" customWidth="1"/>
    <col min="14596" max="14596" width="9.44921875" style="6" customWidth="1"/>
    <col min="14597" max="14597" width="8" style="6" customWidth="1"/>
    <col min="14598" max="14598" width="8.19921875" style="6" customWidth="1"/>
    <col min="14599" max="14599" width="9.6484375" style="6"/>
    <col min="14600" max="14600" width="8.546875" style="6" customWidth="1"/>
    <col min="14601" max="14601" width="8.34765625" style="6" customWidth="1"/>
    <col min="14602" max="14602" width="7.44921875" style="6" customWidth="1"/>
    <col min="14603" max="14603" width="8.546875" style="6" customWidth="1"/>
    <col min="14604" max="14604" width="7.19921875" style="6" customWidth="1"/>
    <col min="14605" max="14605" width="6.546875" style="6" customWidth="1"/>
    <col min="14606" max="14607" width="10.19921875" style="6" customWidth="1"/>
    <col min="14608" max="14608" width="9.6484375" style="6"/>
    <col min="14609" max="14609" width="8.19921875" style="6" customWidth="1"/>
    <col min="14610" max="14610" width="11.8984375" style="6" customWidth="1"/>
    <col min="14611" max="14848" width="9.6484375" style="6"/>
    <col min="14849" max="14849" width="16.6484375" style="6" customWidth="1"/>
    <col min="14850" max="14850" width="8.19921875" style="6" customWidth="1"/>
    <col min="14851" max="14851" width="11.796875" style="6" customWidth="1"/>
    <col min="14852" max="14852" width="9.44921875" style="6" customWidth="1"/>
    <col min="14853" max="14853" width="8" style="6" customWidth="1"/>
    <col min="14854" max="14854" width="8.19921875" style="6" customWidth="1"/>
    <col min="14855" max="14855" width="9.6484375" style="6"/>
    <col min="14856" max="14856" width="8.546875" style="6" customWidth="1"/>
    <col min="14857" max="14857" width="8.34765625" style="6" customWidth="1"/>
    <col min="14858" max="14858" width="7.44921875" style="6" customWidth="1"/>
    <col min="14859" max="14859" width="8.546875" style="6" customWidth="1"/>
    <col min="14860" max="14860" width="7.19921875" style="6" customWidth="1"/>
    <col min="14861" max="14861" width="6.546875" style="6" customWidth="1"/>
    <col min="14862" max="14863" width="10.19921875" style="6" customWidth="1"/>
    <col min="14864" max="14864" width="9.6484375" style="6"/>
    <col min="14865" max="14865" width="8.19921875" style="6" customWidth="1"/>
    <col min="14866" max="14866" width="11.8984375" style="6" customWidth="1"/>
    <col min="14867" max="15104" width="9.6484375" style="6"/>
    <col min="15105" max="15105" width="16.6484375" style="6" customWidth="1"/>
    <col min="15106" max="15106" width="8.19921875" style="6" customWidth="1"/>
    <col min="15107" max="15107" width="11.796875" style="6" customWidth="1"/>
    <col min="15108" max="15108" width="9.44921875" style="6" customWidth="1"/>
    <col min="15109" max="15109" width="8" style="6" customWidth="1"/>
    <col min="15110" max="15110" width="8.19921875" style="6" customWidth="1"/>
    <col min="15111" max="15111" width="9.6484375" style="6"/>
    <col min="15112" max="15112" width="8.546875" style="6" customWidth="1"/>
    <col min="15113" max="15113" width="8.34765625" style="6" customWidth="1"/>
    <col min="15114" max="15114" width="7.44921875" style="6" customWidth="1"/>
    <col min="15115" max="15115" width="8.546875" style="6" customWidth="1"/>
    <col min="15116" max="15116" width="7.19921875" style="6" customWidth="1"/>
    <col min="15117" max="15117" width="6.546875" style="6" customWidth="1"/>
    <col min="15118" max="15119" width="10.19921875" style="6" customWidth="1"/>
    <col min="15120" max="15120" width="9.6484375" style="6"/>
    <col min="15121" max="15121" width="8.19921875" style="6" customWidth="1"/>
    <col min="15122" max="15122" width="11.8984375" style="6" customWidth="1"/>
    <col min="15123" max="15360" width="9.6484375" style="6"/>
    <col min="15361" max="15361" width="16.6484375" style="6" customWidth="1"/>
    <col min="15362" max="15362" width="8.19921875" style="6" customWidth="1"/>
    <col min="15363" max="15363" width="11.796875" style="6" customWidth="1"/>
    <col min="15364" max="15364" width="9.44921875" style="6" customWidth="1"/>
    <col min="15365" max="15365" width="8" style="6" customWidth="1"/>
    <col min="15366" max="15366" width="8.19921875" style="6" customWidth="1"/>
    <col min="15367" max="15367" width="9.6484375" style="6"/>
    <col min="15368" max="15368" width="8.546875" style="6" customWidth="1"/>
    <col min="15369" max="15369" width="8.34765625" style="6" customWidth="1"/>
    <col min="15370" max="15370" width="7.44921875" style="6" customWidth="1"/>
    <col min="15371" max="15371" width="8.546875" style="6" customWidth="1"/>
    <col min="15372" max="15372" width="7.19921875" style="6" customWidth="1"/>
    <col min="15373" max="15373" width="6.546875" style="6" customWidth="1"/>
    <col min="15374" max="15375" width="10.19921875" style="6" customWidth="1"/>
    <col min="15376" max="15376" width="9.6484375" style="6"/>
    <col min="15377" max="15377" width="8.19921875" style="6" customWidth="1"/>
    <col min="15378" max="15378" width="11.8984375" style="6" customWidth="1"/>
    <col min="15379" max="15616" width="9.6484375" style="6"/>
    <col min="15617" max="15617" width="16.6484375" style="6" customWidth="1"/>
    <col min="15618" max="15618" width="8.19921875" style="6" customWidth="1"/>
    <col min="15619" max="15619" width="11.796875" style="6" customWidth="1"/>
    <col min="15620" max="15620" width="9.44921875" style="6" customWidth="1"/>
    <col min="15621" max="15621" width="8" style="6" customWidth="1"/>
    <col min="15622" max="15622" width="8.19921875" style="6" customWidth="1"/>
    <col min="15623" max="15623" width="9.6484375" style="6"/>
    <col min="15624" max="15624" width="8.546875" style="6" customWidth="1"/>
    <col min="15625" max="15625" width="8.34765625" style="6" customWidth="1"/>
    <col min="15626" max="15626" width="7.44921875" style="6" customWidth="1"/>
    <col min="15627" max="15627" width="8.546875" style="6" customWidth="1"/>
    <col min="15628" max="15628" width="7.19921875" style="6" customWidth="1"/>
    <col min="15629" max="15629" width="6.546875" style="6" customWidth="1"/>
    <col min="15630" max="15631" width="10.19921875" style="6" customWidth="1"/>
    <col min="15632" max="15632" width="9.6484375" style="6"/>
    <col min="15633" max="15633" width="8.19921875" style="6" customWidth="1"/>
    <col min="15634" max="15634" width="11.8984375" style="6" customWidth="1"/>
    <col min="15635" max="15872" width="9.6484375" style="6"/>
    <col min="15873" max="15873" width="16.6484375" style="6" customWidth="1"/>
    <col min="15874" max="15874" width="8.19921875" style="6" customWidth="1"/>
    <col min="15875" max="15875" width="11.796875" style="6" customWidth="1"/>
    <col min="15876" max="15876" width="9.44921875" style="6" customWidth="1"/>
    <col min="15877" max="15877" width="8" style="6" customWidth="1"/>
    <col min="15878" max="15878" width="8.19921875" style="6" customWidth="1"/>
    <col min="15879" max="15879" width="9.6484375" style="6"/>
    <col min="15880" max="15880" width="8.546875" style="6" customWidth="1"/>
    <col min="15881" max="15881" width="8.34765625" style="6" customWidth="1"/>
    <col min="15882" max="15882" width="7.44921875" style="6" customWidth="1"/>
    <col min="15883" max="15883" width="8.546875" style="6" customWidth="1"/>
    <col min="15884" max="15884" width="7.19921875" style="6" customWidth="1"/>
    <col min="15885" max="15885" width="6.546875" style="6" customWidth="1"/>
    <col min="15886" max="15887" width="10.19921875" style="6" customWidth="1"/>
    <col min="15888" max="15888" width="9.6484375" style="6"/>
    <col min="15889" max="15889" width="8.19921875" style="6" customWidth="1"/>
    <col min="15890" max="15890" width="11.8984375" style="6" customWidth="1"/>
    <col min="15891" max="16128" width="9.6484375" style="6"/>
    <col min="16129" max="16129" width="16.6484375" style="6" customWidth="1"/>
    <col min="16130" max="16130" width="8.19921875" style="6" customWidth="1"/>
    <col min="16131" max="16131" width="11.796875" style="6" customWidth="1"/>
    <col min="16132" max="16132" width="9.44921875" style="6" customWidth="1"/>
    <col min="16133" max="16133" width="8" style="6" customWidth="1"/>
    <col min="16134" max="16134" width="8.19921875" style="6" customWidth="1"/>
    <col min="16135" max="16135" width="9.6484375" style="6"/>
    <col min="16136" max="16136" width="8.546875" style="6" customWidth="1"/>
    <col min="16137" max="16137" width="8.34765625" style="6" customWidth="1"/>
    <col min="16138" max="16138" width="7.44921875" style="6" customWidth="1"/>
    <col min="16139" max="16139" width="8.546875" style="6" customWidth="1"/>
    <col min="16140" max="16140" width="7.19921875" style="6" customWidth="1"/>
    <col min="16141" max="16141" width="6.546875" style="6" customWidth="1"/>
    <col min="16142" max="16143" width="10.19921875" style="6" customWidth="1"/>
    <col min="16144" max="16144" width="9.6484375" style="6"/>
    <col min="16145" max="16145" width="8.19921875" style="6" customWidth="1"/>
    <col min="16146" max="16146" width="11.8984375" style="6" customWidth="1"/>
    <col min="16147" max="16384" width="9.6484375" style="6"/>
  </cols>
  <sheetData>
    <row r="1" spans="1:17" ht="30" customHeight="1">
      <c r="A1" s="154" t="s">
        <v>375</v>
      </c>
      <c r="B1" s="10"/>
      <c r="C1" s="10"/>
      <c r="D1" s="10"/>
      <c r="E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1" customFormat="1" ht="26.25" customHeight="1">
      <c r="A2" s="158" t="s">
        <v>52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s="11" customFormat="1" ht="32.25" customHeight="1">
      <c r="A3" s="159" t="s">
        <v>53</v>
      </c>
      <c r="B3" s="159"/>
      <c r="C3" s="159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59"/>
      <c r="Q3" s="159"/>
    </row>
    <row r="4" spans="1:17" ht="37.200000000000003" customHeight="1">
      <c r="A4" s="165" t="s">
        <v>0</v>
      </c>
      <c r="B4" s="165" t="s">
        <v>1</v>
      </c>
      <c r="C4" s="167" t="s">
        <v>2</v>
      </c>
      <c r="D4" s="168"/>
      <c r="E4" s="168"/>
      <c r="F4" s="168"/>
      <c r="G4" s="168"/>
      <c r="H4" s="168"/>
      <c r="I4" s="169"/>
      <c r="J4" s="170" t="s">
        <v>3</v>
      </c>
      <c r="K4" s="170"/>
      <c r="L4" s="170"/>
      <c r="M4" s="170"/>
      <c r="N4" s="170"/>
      <c r="O4" s="5"/>
      <c r="P4" s="165" t="s">
        <v>4</v>
      </c>
      <c r="Q4" s="165" t="s">
        <v>5</v>
      </c>
    </row>
    <row r="5" spans="1:17" ht="42" customHeight="1">
      <c r="A5" s="166"/>
      <c r="B5" s="166"/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12</v>
      </c>
      <c r="P5" s="166"/>
      <c r="Q5" s="166"/>
    </row>
    <row r="6" spans="1:17" s="130" customFormat="1" ht="28.2" customHeight="1">
      <c r="A6" s="127" t="s">
        <v>55</v>
      </c>
      <c r="B6" s="34" t="s">
        <v>56</v>
      </c>
      <c r="C6" s="34"/>
      <c r="D6" s="34"/>
      <c r="E6" s="34">
        <v>5</v>
      </c>
      <c r="F6" s="128">
        <v>5</v>
      </c>
      <c r="G6" s="34"/>
      <c r="H6" s="34"/>
      <c r="I6" s="34">
        <f>SUM(C6:H6)+80</f>
        <v>90</v>
      </c>
      <c r="J6" s="34">
        <v>930</v>
      </c>
      <c r="K6" s="34"/>
      <c r="L6" s="34"/>
      <c r="M6" s="34">
        <v>60</v>
      </c>
      <c r="N6" s="34"/>
      <c r="O6" s="128">
        <f t="shared" ref="O6:O66" si="0">SUM(J6:N6)</f>
        <v>990</v>
      </c>
      <c r="P6" s="128">
        <f t="shared" ref="P6:P66" si="1">I6*0.3+O6/990*100*0.7</f>
        <v>97</v>
      </c>
      <c r="Q6" s="129" t="s">
        <v>20</v>
      </c>
    </row>
    <row r="7" spans="1:17" s="130" customFormat="1" ht="28.2" customHeight="1">
      <c r="A7" s="127" t="s">
        <v>57</v>
      </c>
      <c r="B7" s="34" t="s">
        <v>58</v>
      </c>
      <c r="C7" s="34">
        <v>1.5</v>
      </c>
      <c r="D7" s="34">
        <v>2</v>
      </c>
      <c r="E7" s="34">
        <v>5</v>
      </c>
      <c r="F7" s="128">
        <v>5</v>
      </c>
      <c r="G7" s="34">
        <v>1</v>
      </c>
      <c r="H7" s="34"/>
      <c r="I7" s="34">
        <f>SUM(C7:H7)+80</f>
        <v>94.5</v>
      </c>
      <c r="J7" s="34">
        <v>550</v>
      </c>
      <c r="K7" s="34"/>
      <c r="L7" s="34"/>
      <c r="M7" s="34">
        <v>120</v>
      </c>
      <c r="N7" s="34"/>
      <c r="O7" s="129">
        <f t="shared" si="0"/>
        <v>670</v>
      </c>
      <c r="P7" s="128">
        <f t="shared" si="1"/>
        <v>75.723737373737379</v>
      </c>
      <c r="Q7" s="129" t="s">
        <v>20</v>
      </c>
    </row>
    <row r="8" spans="1:17" s="130" customFormat="1" ht="28.2" customHeight="1">
      <c r="A8" s="32" t="s">
        <v>59</v>
      </c>
      <c r="B8" s="32" t="s">
        <v>60</v>
      </c>
      <c r="C8" s="128">
        <v>1.5</v>
      </c>
      <c r="D8" s="128">
        <v>5</v>
      </c>
      <c r="E8" s="128">
        <v>5</v>
      </c>
      <c r="F8" s="128">
        <v>5</v>
      </c>
      <c r="G8" s="128">
        <v>0</v>
      </c>
      <c r="H8" s="128">
        <v>0</v>
      </c>
      <c r="I8" s="128">
        <f>80+C8+D8+E8+F8+G8+H8</f>
        <v>96.5</v>
      </c>
      <c r="J8" s="128">
        <v>540</v>
      </c>
      <c r="K8" s="128">
        <v>2.25</v>
      </c>
      <c r="L8" s="128">
        <v>50</v>
      </c>
      <c r="M8" s="128">
        <v>20</v>
      </c>
      <c r="N8" s="128">
        <v>0</v>
      </c>
      <c r="O8" s="128">
        <f t="shared" si="0"/>
        <v>612.25</v>
      </c>
      <c r="P8" s="128">
        <f t="shared" si="1"/>
        <v>72.240404040404044</v>
      </c>
      <c r="Q8" s="129" t="s">
        <v>20</v>
      </c>
    </row>
    <row r="9" spans="1:17" s="130" customFormat="1" ht="28.2" customHeight="1">
      <c r="A9" s="127" t="s">
        <v>61</v>
      </c>
      <c r="B9" s="34" t="s">
        <v>62</v>
      </c>
      <c r="C9" s="34">
        <v>1.5</v>
      </c>
      <c r="D9" s="34">
        <v>2</v>
      </c>
      <c r="E9" s="34">
        <v>5</v>
      </c>
      <c r="F9" s="128">
        <v>5</v>
      </c>
      <c r="G9" s="34">
        <v>1</v>
      </c>
      <c r="H9" s="34"/>
      <c r="I9" s="34">
        <f>SUM(C9:H9)+80</f>
        <v>94.5</v>
      </c>
      <c r="J9" s="34">
        <v>380</v>
      </c>
      <c r="K9" s="34">
        <v>18</v>
      </c>
      <c r="L9" s="34">
        <v>152.5</v>
      </c>
      <c r="M9" s="34"/>
      <c r="N9" s="34"/>
      <c r="O9" s="129">
        <f t="shared" si="0"/>
        <v>550.5</v>
      </c>
      <c r="P9" s="128">
        <f t="shared" si="1"/>
        <v>67.274242424242416</v>
      </c>
      <c r="Q9" s="129" t="s">
        <v>20</v>
      </c>
    </row>
    <row r="10" spans="1:17" s="130" customFormat="1" ht="28.2" customHeight="1">
      <c r="A10" s="32" t="s">
        <v>63</v>
      </c>
      <c r="B10" s="32" t="s">
        <v>64</v>
      </c>
      <c r="C10" s="128">
        <v>1.5</v>
      </c>
      <c r="D10" s="128">
        <v>0</v>
      </c>
      <c r="E10" s="128">
        <v>0</v>
      </c>
      <c r="F10" s="128">
        <v>5</v>
      </c>
      <c r="G10" s="128">
        <v>1</v>
      </c>
      <c r="H10" s="128">
        <v>0</v>
      </c>
      <c r="I10" s="128">
        <f>80+C10+D10+E10+F10+G10+H10</f>
        <v>87.5</v>
      </c>
      <c r="J10" s="128">
        <v>440</v>
      </c>
      <c r="K10" s="128">
        <v>0</v>
      </c>
      <c r="L10" s="128">
        <v>0</v>
      </c>
      <c r="M10" s="128">
        <v>0</v>
      </c>
      <c r="N10" s="128">
        <v>0</v>
      </c>
      <c r="O10" s="128">
        <f t="shared" si="0"/>
        <v>440</v>
      </c>
      <c r="P10" s="128">
        <f t="shared" si="1"/>
        <v>57.361111111111107</v>
      </c>
      <c r="Q10" s="129" t="s">
        <v>20</v>
      </c>
    </row>
    <row r="11" spans="1:17" s="130" customFormat="1" ht="28.2" customHeight="1">
      <c r="A11" s="33" t="s">
        <v>65</v>
      </c>
      <c r="B11" s="34" t="s">
        <v>66</v>
      </c>
      <c r="C11" s="35">
        <v>1.5</v>
      </c>
      <c r="D11" s="36"/>
      <c r="E11" s="35">
        <v>5</v>
      </c>
      <c r="F11" s="37">
        <v>3</v>
      </c>
      <c r="G11" s="35"/>
      <c r="H11" s="35"/>
      <c r="I11" s="38">
        <f>80+C11+D11+E11+F11+G11+H11</f>
        <v>89.5</v>
      </c>
      <c r="J11" s="35">
        <v>360</v>
      </c>
      <c r="K11" s="35"/>
      <c r="L11" s="35"/>
      <c r="M11" s="35"/>
      <c r="N11" s="35"/>
      <c r="O11" s="128">
        <f t="shared" si="0"/>
        <v>360</v>
      </c>
      <c r="P11" s="128">
        <f t="shared" si="1"/>
        <v>52.304545454545455</v>
      </c>
      <c r="Q11" s="129" t="s">
        <v>20</v>
      </c>
    </row>
    <row r="12" spans="1:17" s="130" customFormat="1" ht="28.2" customHeight="1">
      <c r="A12" s="33" t="s">
        <v>67</v>
      </c>
      <c r="B12" s="34" t="s">
        <v>68</v>
      </c>
      <c r="C12" s="35"/>
      <c r="D12" s="36">
        <v>2</v>
      </c>
      <c r="E12" s="35"/>
      <c r="F12" s="37">
        <v>3</v>
      </c>
      <c r="G12" s="35"/>
      <c r="H12" s="35"/>
      <c r="I12" s="38">
        <f>80+C12+D12+E12+F12+G12+H12</f>
        <v>85</v>
      </c>
      <c r="J12" s="35"/>
      <c r="K12" s="35"/>
      <c r="L12" s="35"/>
      <c r="M12" s="35">
        <v>355.5</v>
      </c>
      <c r="N12" s="35"/>
      <c r="O12" s="128">
        <f t="shared" si="0"/>
        <v>355.5</v>
      </c>
      <c r="P12" s="128">
        <f t="shared" si="1"/>
        <v>50.636363636363633</v>
      </c>
      <c r="Q12" s="129" t="s">
        <v>20</v>
      </c>
    </row>
    <row r="13" spans="1:17" s="130" customFormat="1" ht="28.2" customHeight="1">
      <c r="A13" s="127" t="s">
        <v>69</v>
      </c>
      <c r="B13" s="34" t="s">
        <v>70</v>
      </c>
      <c r="C13" s="34"/>
      <c r="D13" s="34">
        <v>2</v>
      </c>
      <c r="E13" s="34"/>
      <c r="F13" s="128">
        <v>5</v>
      </c>
      <c r="G13" s="34"/>
      <c r="H13" s="34"/>
      <c r="I13" s="34">
        <f>SUM(C13:H13)+80</f>
        <v>87</v>
      </c>
      <c r="J13" s="34">
        <v>300</v>
      </c>
      <c r="K13" s="34"/>
      <c r="L13" s="34"/>
      <c r="M13" s="34">
        <v>40</v>
      </c>
      <c r="N13" s="34"/>
      <c r="O13" s="129">
        <f t="shared" si="0"/>
        <v>340</v>
      </c>
      <c r="P13" s="128">
        <f t="shared" si="1"/>
        <v>50.140404040404036</v>
      </c>
      <c r="Q13" s="129" t="s">
        <v>20</v>
      </c>
    </row>
    <row r="14" spans="1:17" s="130" customFormat="1" ht="28.2" customHeight="1">
      <c r="A14" s="32" t="s">
        <v>71</v>
      </c>
      <c r="B14" s="32" t="s">
        <v>72</v>
      </c>
      <c r="C14" s="128">
        <v>1.5</v>
      </c>
      <c r="D14" s="128">
        <v>0</v>
      </c>
      <c r="E14" s="128">
        <v>5</v>
      </c>
      <c r="F14" s="128">
        <v>4</v>
      </c>
      <c r="G14" s="128">
        <v>1</v>
      </c>
      <c r="H14" s="128">
        <v>0</v>
      </c>
      <c r="I14" s="128">
        <f>80+C14+D14+E14+F14+G14+H14</f>
        <v>91.5</v>
      </c>
      <c r="J14" s="128">
        <v>290</v>
      </c>
      <c r="K14" s="128">
        <v>0</v>
      </c>
      <c r="L14" s="128">
        <v>0</v>
      </c>
      <c r="M14" s="128">
        <v>0</v>
      </c>
      <c r="N14" s="128">
        <v>0</v>
      </c>
      <c r="O14" s="128">
        <f t="shared" si="0"/>
        <v>290</v>
      </c>
      <c r="P14" s="128">
        <f t="shared" si="1"/>
        <v>47.955050505050508</v>
      </c>
      <c r="Q14" s="129" t="s">
        <v>20</v>
      </c>
    </row>
    <row r="15" spans="1:17" s="130" customFormat="1" ht="28.2" customHeight="1">
      <c r="A15" s="32" t="s">
        <v>73</v>
      </c>
      <c r="B15" s="32" t="s">
        <v>74</v>
      </c>
      <c r="C15" s="128">
        <v>1.5</v>
      </c>
      <c r="D15" s="128">
        <v>5</v>
      </c>
      <c r="E15" s="128">
        <v>15</v>
      </c>
      <c r="F15" s="128">
        <v>3</v>
      </c>
      <c r="G15" s="128">
        <v>2</v>
      </c>
      <c r="H15" s="128">
        <v>3</v>
      </c>
      <c r="I15" s="128">
        <v>100</v>
      </c>
      <c r="J15" s="128">
        <v>20</v>
      </c>
      <c r="K15" s="128">
        <v>4</v>
      </c>
      <c r="L15" s="128">
        <v>185</v>
      </c>
      <c r="M15" s="128">
        <v>0</v>
      </c>
      <c r="N15" s="128">
        <v>0</v>
      </c>
      <c r="O15" s="128">
        <f t="shared" si="0"/>
        <v>209</v>
      </c>
      <c r="P15" s="128">
        <f t="shared" si="1"/>
        <v>44.777777777777779</v>
      </c>
      <c r="Q15" s="129" t="s">
        <v>20</v>
      </c>
    </row>
    <row r="16" spans="1:17" s="130" customFormat="1" ht="28.2" customHeight="1">
      <c r="A16" s="32" t="s">
        <v>75</v>
      </c>
      <c r="B16" s="32" t="s">
        <v>76</v>
      </c>
      <c r="C16" s="128">
        <v>1.5</v>
      </c>
      <c r="D16" s="128">
        <v>3</v>
      </c>
      <c r="E16" s="128">
        <v>5</v>
      </c>
      <c r="F16" s="128">
        <v>4</v>
      </c>
      <c r="G16" s="128">
        <v>1.5</v>
      </c>
      <c r="H16" s="128">
        <v>0</v>
      </c>
      <c r="I16" s="128">
        <f>80+C16+D16+E16+F16+G16+H16</f>
        <v>95</v>
      </c>
      <c r="J16" s="128">
        <v>180</v>
      </c>
      <c r="K16" s="128">
        <v>15</v>
      </c>
      <c r="L16" s="128">
        <v>10</v>
      </c>
      <c r="M16" s="128">
        <v>0</v>
      </c>
      <c r="N16" s="128">
        <v>0</v>
      </c>
      <c r="O16" s="128">
        <f t="shared" si="0"/>
        <v>205</v>
      </c>
      <c r="P16" s="128">
        <f t="shared" si="1"/>
        <v>42.994949494949495</v>
      </c>
      <c r="Q16" s="129" t="s">
        <v>20</v>
      </c>
    </row>
    <row r="17" spans="1:17" s="130" customFormat="1" ht="28.2" customHeight="1">
      <c r="A17" s="33" t="s">
        <v>77</v>
      </c>
      <c r="B17" s="34" t="s">
        <v>78</v>
      </c>
      <c r="C17" s="35"/>
      <c r="D17" s="36"/>
      <c r="E17" s="35"/>
      <c r="F17" s="37">
        <v>5</v>
      </c>
      <c r="G17" s="35">
        <v>2.5</v>
      </c>
      <c r="H17" s="35">
        <v>3</v>
      </c>
      <c r="I17" s="38">
        <f>80+C17+D17+E17+F17+G17+H17</f>
        <v>90.5</v>
      </c>
      <c r="J17" s="35">
        <v>220</v>
      </c>
      <c r="K17" s="35"/>
      <c r="L17" s="35"/>
      <c r="M17" s="35"/>
      <c r="N17" s="35"/>
      <c r="O17" s="128">
        <f t="shared" si="0"/>
        <v>220</v>
      </c>
      <c r="P17" s="128">
        <f t="shared" si="1"/>
        <v>42.705555555555549</v>
      </c>
      <c r="Q17" s="129" t="s">
        <v>20</v>
      </c>
    </row>
    <row r="18" spans="1:17" s="130" customFormat="1" ht="28.2" customHeight="1">
      <c r="A18" s="33" t="s">
        <v>79</v>
      </c>
      <c r="B18" s="34" t="s">
        <v>80</v>
      </c>
      <c r="C18" s="35" t="s">
        <v>81</v>
      </c>
      <c r="D18" s="36">
        <v>2</v>
      </c>
      <c r="E18" s="35">
        <v>5</v>
      </c>
      <c r="F18" s="37">
        <v>5</v>
      </c>
      <c r="G18" s="35">
        <v>1</v>
      </c>
      <c r="H18" s="35"/>
      <c r="I18" s="38">
        <v>93</v>
      </c>
      <c r="J18" s="35">
        <v>120</v>
      </c>
      <c r="K18" s="35"/>
      <c r="L18" s="35">
        <v>25</v>
      </c>
      <c r="M18" s="35">
        <v>60</v>
      </c>
      <c r="N18" s="35"/>
      <c r="O18" s="128">
        <f t="shared" si="0"/>
        <v>205</v>
      </c>
      <c r="P18" s="128">
        <f t="shared" si="1"/>
        <v>42.394949494949493</v>
      </c>
      <c r="Q18" s="129" t="s">
        <v>20</v>
      </c>
    </row>
    <row r="19" spans="1:17" s="130" customFormat="1" ht="28.2" customHeight="1">
      <c r="A19" s="32" t="s">
        <v>82</v>
      </c>
      <c r="B19" s="32" t="s">
        <v>83</v>
      </c>
      <c r="C19" s="128">
        <v>1.5</v>
      </c>
      <c r="D19" s="128">
        <v>2</v>
      </c>
      <c r="E19" s="128">
        <v>0</v>
      </c>
      <c r="F19" s="128">
        <v>4</v>
      </c>
      <c r="G19" s="128">
        <v>0</v>
      </c>
      <c r="H19" s="128">
        <v>3</v>
      </c>
      <c r="I19" s="128">
        <f>80+C19+D19+E19+F19+G19+H19</f>
        <v>90.5</v>
      </c>
      <c r="J19" s="128">
        <v>200</v>
      </c>
      <c r="K19" s="128">
        <v>0</v>
      </c>
      <c r="L19" s="128">
        <v>0</v>
      </c>
      <c r="M19" s="128">
        <v>0</v>
      </c>
      <c r="N19" s="128">
        <v>0</v>
      </c>
      <c r="O19" s="128">
        <f t="shared" si="0"/>
        <v>200</v>
      </c>
      <c r="P19" s="128">
        <f t="shared" si="1"/>
        <v>41.291414141414137</v>
      </c>
      <c r="Q19" s="129" t="s">
        <v>20</v>
      </c>
    </row>
    <row r="20" spans="1:17" s="130" customFormat="1" ht="28.2" customHeight="1">
      <c r="A20" s="127" t="s">
        <v>84</v>
      </c>
      <c r="B20" s="34" t="s">
        <v>85</v>
      </c>
      <c r="C20" s="34">
        <v>1.5</v>
      </c>
      <c r="D20" s="34">
        <v>2</v>
      </c>
      <c r="E20" s="34"/>
      <c r="F20" s="128">
        <v>5</v>
      </c>
      <c r="G20" s="34">
        <v>3</v>
      </c>
      <c r="H20" s="34"/>
      <c r="I20" s="34">
        <f>SUM(C20:H20)+80</f>
        <v>91.5</v>
      </c>
      <c r="J20" s="34">
        <v>180</v>
      </c>
      <c r="K20" s="34"/>
      <c r="L20" s="34"/>
      <c r="M20" s="34"/>
      <c r="N20" s="34"/>
      <c r="O20" s="129">
        <f t="shared" si="0"/>
        <v>180</v>
      </c>
      <c r="P20" s="128">
        <f t="shared" si="1"/>
        <v>40.177272727272729</v>
      </c>
      <c r="Q20" s="129" t="s">
        <v>20</v>
      </c>
    </row>
    <row r="21" spans="1:17" s="130" customFormat="1" ht="28.2" customHeight="1">
      <c r="A21" s="33" t="s">
        <v>88</v>
      </c>
      <c r="B21" s="34" t="s">
        <v>89</v>
      </c>
      <c r="C21" s="35">
        <v>1.5</v>
      </c>
      <c r="D21" s="36">
        <v>6</v>
      </c>
      <c r="E21" s="35">
        <v>10</v>
      </c>
      <c r="F21" s="37">
        <v>3</v>
      </c>
      <c r="G21" s="35">
        <v>1</v>
      </c>
      <c r="H21" s="35"/>
      <c r="I21" s="38">
        <v>100</v>
      </c>
      <c r="J21" s="35">
        <v>10</v>
      </c>
      <c r="K21" s="35">
        <v>40</v>
      </c>
      <c r="L21" s="35">
        <v>67.5</v>
      </c>
      <c r="M21" s="35">
        <v>20</v>
      </c>
      <c r="N21" s="35"/>
      <c r="O21" s="128">
        <f t="shared" si="0"/>
        <v>137.5</v>
      </c>
      <c r="P21" s="128">
        <f t="shared" si="1"/>
        <v>39.722222222222221</v>
      </c>
      <c r="Q21" s="129" t="s">
        <v>20</v>
      </c>
    </row>
    <row r="22" spans="1:17" s="130" customFormat="1" ht="28.2" customHeight="1">
      <c r="A22" s="127" t="s">
        <v>90</v>
      </c>
      <c r="B22" s="34" t="s">
        <v>91</v>
      </c>
      <c r="C22" s="34">
        <v>1.5</v>
      </c>
      <c r="D22" s="34">
        <v>3</v>
      </c>
      <c r="E22" s="34">
        <v>5</v>
      </c>
      <c r="F22" s="128">
        <v>4</v>
      </c>
      <c r="G22" s="34"/>
      <c r="H22" s="34">
        <v>0</v>
      </c>
      <c r="I22" s="34">
        <f>SUM(C22:H22)+80</f>
        <v>93.5</v>
      </c>
      <c r="J22" s="34">
        <v>140</v>
      </c>
      <c r="K22" s="34"/>
      <c r="L22" s="34"/>
      <c r="M22" s="34">
        <v>20</v>
      </c>
      <c r="N22" s="34"/>
      <c r="O22" s="129">
        <f t="shared" si="0"/>
        <v>160</v>
      </c>
      <c r="P22" s="128">
        <f t="shared" si="1"/>
        <v>39.363131313131312</v>
      </c>
      <c r="Q22" s="129" t="s">
        <v>380</v>
      </c>
    </row>
    <row r="23" spans="1:17" s="130" customFormat="1" ht="28.2" customHeight="1">
      <c r="A23" s="78" t="s">
        <v>94</v>
      </c>
      <c r="B23" s="41" t="s">
        <v>95</v>
      </c>
      <c r="C23" s="41">
        <v>1.5</v>
      </c>
      <c r="D23" s="41"/>
      <c r="E23" s="41">
        <v>5</v>
      </c>
      <c r="F23" s="131">
        <v>4</v>
      </c>
      <c r="G23" s="41">
        <v>2</v>
      </c>
      <c r="H23" s="41"/>
      <c r="I23" s="41">
        <f>SUM(C23:H23)+80</f>
        <v>92.5</v>
      </c>
      <c r="J23" s="41">
        <v>160</v>
      </c>
      <c r="K23" s="41"/>
      <c r="L23" s="41"/>
      <c r="M23" s="41"/>
      <c r="N23" s="41"/>
      <c r="O23" s="132">
        <f t="shared" si="0"/>
        <v>160</v>
      </c>
      <c r="P23" s="131">
        <f t="shared" si="1"/>
        <v>39.063131313131315</v>
      </c>
      <c r="Q23" s="132" t="s">
        <v>27</v>
      </c>
    </row>
    <row r="24" spans="1:17" s="130" customFormat="1" ht="28.2" customHeight="1">
      <c r="A24" s="39" t="s">
        <v>92</v>
      </c>
      <c r="B24" s="39" t="s">
        <v>93</v>
      </c>
      <c r="C24" s="131">
        <v>1.5</v>
      </c>
      <c r="D24" s="131">
        <v>3</v>
      </c>
      <c r="E24" s="131">
        <v>0</v>
      </c>
      <c r="F24" s="131">
        <v>5</v>
      </c>
      <c r="G24" s="131"/>
      <c r="H24" s="131">
        <v>0</v>
      </c>
      <c r="I24" s="131">
        <f>80+C24+D24+E24+F24+G24+H24</f>
        <v>89.5</v>
      </c>
      <c r="J24" s="131">
        <v>130</v>
      </c>
      <c r="K24" s="131">
        <v>0</v>
      </c>
      <c r="L24" s="131">
        <v>40</v>
      </c>
      <c r="M24" s="131">
        <v>0</v>
      </c>
      <c r="N24" s="131">
        <v>0</v>
      </c>
      <c r="O24" s="131">
        <f>SUM(J24:N24)</f>
        <v>170</v>
      </c>
      <c r="P24" s="131">
        <f>I24*0.3+O24/990*100*0.7</f>
        <v>38.870202020202015</v>
      </c>
      <c r="Q24" s="132" t="s">
        <v>27</v>
      </c>
    </row>
    <row r="25" spans="1:17" s="130" customFormat="1" ht="28.2" customHeight="1">
      <c r="A25" s="40" t="s">
        <v>96</v>
      </c>
      <c r="B25" s="41" t="s">
        <v>97</v>
      </c>
      <c r="C25" s="42">
        <v>1.5</v>
      </c>
      <c r="D25" s="43">
        <v>5</v>
      </c>
      <c r="E25" s="42">
        <v>10</v>
      </c>
      <c r="F25" s="44">
        <v>3</v>
      </c>
      <c r="G25" s="42">
        <v>2.5</v>
      </c>
      <c r="H25" s="42"/>
      <c r="I25" s="45">
        <v>100</v>
      </c>
      <c r="J25" s="42">
        <v>80</v>
      </c>
      <c r="K25" s="42">
        <v>0</v>
      </c>
      <c r="L25" s="42">
        <v>45</v>
      </c>
      <c r="M25" s="42">
        <v>0</v>
      </c>
      <c r="N25" s="42">
        <v>0</v>
      </c>
      <c r="O25" s="131">
        <f t="shared" si="0"/>
        <v>125</v>
      </c>
      <c r="P25" s="131">
        <f t="shared" si="1"/>
        <v>38.838383838383834</v>
      </c>
      <c r="Q25" s="132" t="s">
        <v>27</v>
      </c>
    </row>
    <row r="26" spans="1:17" s="130" customFormat="1" ht="28.2" customHeight="1">
      <c r="A26" s="40" t="s">
        <v>100</v>
      </c>
      <c r="B26" s="41" t="s">
        <v>101</v>
      </c>
      <c r="C26" s="42">
        <v>1.5</v>
      </c>
      <c r="D26" s="43"/>
      <c r="E26" s="42"/>
      <c r="F26" s="44">
        <v>4</v>
      </c>
      <c r="G26" s="42">
        <v>1</v>
      </c>
      <c r="H26" s="42"/>
      <c r="I26" s="45">
        <f t="shared" ref="I26:I31" si="2">80+C26+D26+E26+F26+G26+H26</f>
        <v>86.5</v>
      </c>
      <c r="J26" s="42">
        <v>180</v>
      </c>
      <c r="K26" s="42"/>
      <c r="L26" s="42"/>
      <c r="M26" s="42"/>
      <c r="N26" s="42"/>
      <c r="O26" s="131">
        <f t="shared" si="0"/>
        <v>180</v>
      </c>
      <c r="P26" s="131">
        <f t="shared" si="1"/>
        <v>38.677272727272729</v>
      </c>
      <c r="Q26" s="132" t="s">
        <v>27</v>
      </c>
    </row>
    <row r="27" spans="1:17" s="130" customFormat="1" ht="28.2" customHeight="1">
      <c r="A27" s="40" t="s">
        <v>98</v>
      </c>
      <c r="B27" s="41" t="s">
        <v>99</v>
      </c>
      <c r="C27" s="42">
        <v>1.5</v>
      </c>
      <c r="D27" s="43">
        <v>0</v>
      </c>
      <c r="E27" s="42">
        <v>0</v>
      </c>
      <c r="F27" s="44">
        <v>5</v>
      </c>
      <c r="G27" s="42">
        <v>3</v>
      </c>
      <c r="H27" s="42">
        <v>3</v>
      </c>
      <c r="I27" s="45">
        <f>80+C27+D27+E27+F27+G27+H27</f>
        <v>92.5</v>
      </c>
      <c r="J27" s="42">
        <v>150</v>
      </c>
      <c r="K27" s="42"/>
      <c r="L27" s="42"/>
      <c r="M27" s="42"/>
      <c r="N27" s="42"/>
      <c r="O27" s="131">
        <f>SUM(J27:N27)</f>
        <v>150</v>
      </c>
      <c r="P27" s="131">
        <f>I27*0.3+O27/990*100*0.7</f>
        <v>38.356060606060609</v>
      </c>
      <c r="Q27" s="132" t="s">
        <v>27</v>
      </c>
    </row>
    <row r="28" spans="1:17" s="130" customFormat="1" ht="28.2" customHeight="1">
      <c r="A28" s="39" t="s">
        <v>102</v>
      </c>
      <c r="B28" s="39" t="s">
        <v>103</v>
      </c>
      <c r="C28" s="131">
        <v>1.5</v>
      </c>
      <c r="D28" s="131">
        <v>2</v>
      </c>
      <c r="E28" s="131">
        <v>0</v>
      </c>
      <c r="F28" s="131">
        <v>5</v>
      </c>
      <c r="G28" s="131">
        <v>1</v>
      </c>
      <c r="H28" s="131">
        <v>0</v>
      </c>
      <c r="I28" s="131">
        <f t="shared" si="2"/>
        <v>89.5</v>
      </c>
      <c r="J28" s="131">
        <v>110</v>
      </c>
      <c r="K28" s="131">
        <v>47.5</v>
      </c>
      <c r="L28" s="131">
        <v>5</v>
      </c>
      <c r="M28" s="131">
        <v>0</v>
      </c>
      <c r="N28" s="131">
        <v>0</v>
      </c>
      <c r="O28" s="131">
        <f t="shared" si="0"/>
        <v>162.5</v>
      </c>
      <c r="P28" s="131">
        <f t="shared" si="1"/>
        <v>38.339898989898984</v>
      </c>
      <c r="Q28" s="132" t="s">
        <v>27</v>
      </c>
    </row>
    <row r="29" spans="1:17" s="130" customFormat="1" ht="28.2" customHeight="1">
      <c r="A29" s="39" t="s">
        <v>104</v>
      </c>
      <c r="B29" s="39" t="s">
        <v>105</v>
      </c>
      <c r="C29" s="131">
        <v>1.5</v>
      </c>
      <c r="D29" s="131">
        <v>2</v>
      </c>
      <c r="E29" s="131">
        <v>0</v>
      </c>
      <c r="F29" s="131">
        <v>4</v>
      </c>
      <c r="G29" s="131">
        <v>1.5</v>
      </c>
      <c r="H29" s="131">
        <v>0</v>
      </c>
      <c r="I29" s="131">
        <f t="shared" si="2"/>
        <v>89</v>
      </c>
      <c r="J29" s="131">
        <v>100</v>
      </c>
      <c r="K29" s="131">
        <v>0</v>
      </c>
      <c r="L29" s="131">
        <v>35</v>
      </c>
      <c r="M29" s="131">
        <v>0</v>
      </c>
      <c r="N29" s="131">
        <v>0</v>
      </c>
      <c r="O29" s="131">
        <f t="shared" si="0"/>
        <v>135</v>
      </c>
      <c r="P29" s="131">
        <f t="shared" si="1"/>
        <v>36.245454545454542</v>
      </c>
      <c r="Q29" s="132" t="s">
        <v>27</v>
      </c>
    </row>
    <row r="30" spans="1:17" s="130" customFormat="1" ht="28.2" customHeight="1">
      <c r="A30" s="40" t="s">
        <v>106</v>
      </c>
      <c r="B30" s="41" t="s">
        <v>107</v>
      </c>
      <c r="C30" s="42"/>
      <c r="D30" s="43"/>
      <c r="E30" s="42"/>
      <c r="F30" s="44">
        <v>4</v>
      </c>
      <c r="G30" s="42">
        <v>1</v>
      </c>
      <c r="H30" s="42"/>
      <c r="I30" s="45">
        <f t="shared" si="2"/>
        <v>85</v>
      </c>
      <c r="J30" s="42">
        <v>130</v>
      </c>
      <c r="K30" s="42"/>
      <c r="L30" s="42"/>
      <c r="M30" s="42">
        <v>20</v>
      </c>
      <c r="N30" s="42"/>
      <c r="O30" s="131">
        <f t="shared" si="0"/>
        <v>150</v>
      </c>
      <c r="P30" s="131">
        <f t="shared" si="1"/>
        <v>36.106060606060609</v>
      </c>
      <c r="Q30" s="132" t="s">
        <v>27</v>
      </c>
    </row>
    <row r="31" spans="1:17" s="130" customFormat="1" ht="28.2" customHeight="1">
      <c r="A31" s="39" t="s">
        <v>108</v>
      </c>
      <c r="B31" s="39" t="s">
        <v>109</v>
      </c>
      <c r="C31" s="131">
        <v>1.5</v>
      </c>
      <c r="D31" s="131">
        <v>2</v>
      </c>
      <c r="E31" s="131">
        <v>0</v>
      </c>
      <c r="F31" s="131">
        <v>4</v>
      </c>
      <c r="G31" s="131">
        <v>1</v>
      </c>
      <c r="H31" s="131">
        <v>0</v>
      </c>
      <c r="I31" s="131">
        <f t="shared" si="2"/>
        <v>88.5</v>
      </c>
      <c r="J31" s="131">
        <v>120</v>
      </c>
      <c r="K31" s="131">
        <v>9</v>
      </c>
      <c r="L31" s="131">
        <v>0</v>
      </c>
      <c r="M31" s="131">
        <v>0</v>
      </c>
      <c r="N31" s="131">
        <v>0</v>
      </c>
      <c r="O31" s="131">
        <f t="shared" si="0"/>
        <v>129</v>
      </c>
      <c r="P31" s="131">
        <f t="shared" si="1"/>
        <v>35.671212121212122</v>
      </c>
      <c r="Q31" s="132" t="s">
        <v>27</v>
      </c>
    </row>
    <row r="32" spans="1:17" s="130" customFormat="1" ht="28.2" customHeight="1">
      <c r="A32" s="78" t="s">
        <v>110</v>
      </c>
      <c r="B32" s="41" t="s">
        <v>111</v>
      </c>
      <c r="C32" s="41">
        <v>1.5</v>
      </c>
      <c r="D32" s="41">
        <v>2</v>
      </c>
      <c r="E32" s="41"/>
      <c r="F32" s="131">
        <v>4</v>
      </c>
      <c r="G32" s="41"/>
      <c r="H32" s="41">
        <v>3</v>
      </c>
      <c r="I32" s="41">
        <f>SUM(C32:H32)+80</f>
        <v>90.5</v>
      </c>
      <c r="J32" s="41">
        <v>120</v>
      </c>
      <c r="K32" s="41"/>
      <c r="L32" s="41"/>
      <c r="M32" s="41"/>
      <c r="N32" s="41"/>
      <c r="O32" s="132">
        <f t="shared" si="0"/>
        <v>120</v>
      </c>
      <c r="P32" s="131">
        <f t="shared" si="1"/>
        <v>35.634848484848483</v>
      </c>
      <c r="Q32" s="132" t="s">
        <v>27</v>
      </c>
    </row>
    <row r="33" spans="1:17" s="137" customFormat="1" ht="28.2" customHeight="1">
      <c r="A33" s="133" t="s">
        <v>112</v>
      </c>
      <c r="B33" s="47" t="s">
        <v>113</v>
      </c>
      <c r="C33" s="134">
        <v>1.5</v>
      </c>
      <c r="D33" s="135">
        <v>2</v>
      </c>
      <c r="E33" s="135"/>
      <c r="F33" s="136">
        <v>4</v>
      </c>
      <c r="G33" s="135">
        <v>2</v>
      </c>
      <c r="H33" s="135"/>
      <c r="I33" s="135">
        <f>SUM(C33:H33)+80</f>
        <v>89.5</v>
      </c>
      <c r="J33" s="135">
        <v>120</v>
      </c>
      <c r="K33" s="135"/>
      <c r="L33" s="135"/>
      <c r="M33" s="135"/>
      <c r="N33" s="135"/>
      <c r="O33" s="132">
        <f t="shared" si="0"/>
        <v>120</v>
      </c>
      <c r="P33" s="131">
        <f t="shared" si="1"/>
        <v>35.334848484848479</v>
      </c>
      <c r="Q33" s="132" t="s">
        <v>27</v>
      </c>
    </row>
    <row r="34" spans="1:17" s="137" customFormat="1" ht="28.2" customHeight="1">
      <c r="A34" s="133" t="s">
        <v>114</v>
      </c>
      <c r="B34" s="47" t="s">
        <v>115</v>
      </c>
      <c r="C34" s="134">
        <v>1.5</v>
      </c>
      <c r="D34" s="135"/>
      <c r="E34" s="135">
        <v>5</v>
      </c>
      <c r="F34" s="136">
        <v>4</v>
      </c>
      <c r="G34" s="135"/>
      <c r="H34" s="135"/>
      <c r="I34" s="135">
        <f>SUM(C34:H34)+80</f>
        <v>90.5</v>
      </c>
      <c r="J34" s="135">
        <v>100</v>
      </c>
      <c r="K34" s="135">
        <v>9</v>
      </c>
      <c r="L34" s="135"/>
      <c r="M34" s="135"/>
      <c r="N34" s="135"/>
      <c r="O34" s="132">
        <f t="shared" si="0"/>
        <v>109</v>
      </c>
      <c r="P34" s="131">
        <f t="shared" si="1"/>
        <v>34.857070707070704</v>
      </c>
      <c r="Q34" s="132" t="s">
        <v>27</v>
      </c>
    </row>
    <row r="35" spans="1:17" s="137" customFormat="1" ht="28.2" customHeight="1">
      <c r="A35" s="46" t="s">
        <v>116</v>
      </c>
      <c r="B35" s="47" t="s">
        <v>117</v>
      </c>
      <c r="C35" s="48">
        <v>1.5</v>
      </c>
      <c r="D35" s="49">
        <v>3</v>
      </c>
      <c r="E35" s="50"/>
      <c r="F35" s="51">
        <v>4</v>
      </c>
      <c r="G35" s="50">
        <v>3.5</v>
      </c>
      <c r="H35" s="50"/>
      <c r="I35" s="52">
        <f>80+C35+D35+E35+F35+G35+H35</f>
        <v>92</v>
      </c>
      <c r="J35" s="50">
        <v>70</v>
      </c>
      <c r="K35" s="50"/>
      <c r="L35" s="50">
        <v>25</v>
      </c>
      <c r="M35" s="50"/>
      <c r="N35" s="50"/>
      <c r="O35" s="131">
        <f>SUM(J35:N35)</f>
        <v>95</v>
      </c>
      <c r="P35" s="131">
        <f>I35*0.3+O35/990*100*0.7</f>
        <v>34.317171717171718</v>
      </c>
      <c r="Q35" s="132" t="s">
        <v>27</v>
      </c>
    </row>
    <row r="36" spans="1:17" s="137" customFormat="1" ht="28.2" customHeight="1">
      <c r="A36" s="133" t="s">
        <v>120</v>
      </c>
      <c r="B36" s="47" t="s">
        <v>121</v>
      </c>
      <c r="C36" s="134">
        <v>1.5</v>
      </c>
      <c r="D36" s="135"/>
      <c r="E36" s="135"/>
      <c r="F36" s="136">
        <v>4</v>
      </c>
      <c r="G36" s="135">
        <v>2.5</v>
      </c>
      <c r="H36" s="135">
        <v>3</v>
      </c>
      <c r="I36" s="135">
        <f>SUM(C36:H36)+80</f>
        <v>91</v>
      </c>
      <c r="J36" s="135"/>
      <c r="K36" s="135">
        <v>86</v>
      </c>
      <c r="L36" s="135">
        <v>2</v>
      </c>
      <c r="M36" s="135"/>
      <c r="N36" s="135"/>
      <c r="O36" s="132">
        <f t="shared" si="0"/>
        <v>88</v>
      </c>
      <c r="P36" s="131">
        <f t="shared" si="1"/>
        <v>33.522222222222226</v>
      </c>
      <c r="Q36" s="132" t="s">
        <v>27</v>
      </c>
    </row>
    <row r="37" spans="1:17" s="137" customFormat="1" ht="28.2" customHeight="1">
      <c r="A37" s="53" t="s">
        <v>122</v>
      </c>
      <c r="B37" s="53" t="s">
        <v>123</v>
      </c>
      <c r="C37" s="138">
        <v>0</v>
      </c>
      <c r="D37" s="136">
        <v>0</v>
      </c>
      <c r="E37" s="136">
        <v>0</v>
      </c>
      <c r="F37" s="136">
        <v>4</v>
      </c>
      <c r="G37" s="136">
        <v>0</v>
      </c>
      <c r="H37" s="136">
        <v>0</v>
      </c>
      <c r="I37" s="136">
        <f>80+C37+D37+E37+F37+G37+H37</f>
        <v>84</v>
      </c>
      <c r="J37" s="136">
        <v>90</v>
      </c>
      <c r="K37" s="136">
        <v>0</v>
      </c>
      <c r="L37" s="136">
        <v>0</v>
      </c>
      <c r="M37" s="136">
        <v>20</v>
      </c>
      <c r="N37" s="136">
        <v>0</v>
      </c>
      <c r="O37" s="131">
        <f t="shared" si="0"/>
        <v>110</v>
      </c>
      <c r="P37" s="131">
        <f t="shared" si="1"/>
        <v>32.977777777777774</v>
      </c>
      <c r="Q37" s="132" t="s">
        <v>27</v>
      </c>
    </row>
    <row r="38" spans="1:17" s="137" customFormat="1" ht="28.2" customHeight="1">
      <c r="A38" s="53" t="s">
        <v>124</v>
      </c>
      <c r="B38" s="53" t="s">
        <v>125</v>
      </c>
      <c r="C38" s="138">
        <v>1.5</v>
      </c>
      <c r="D38" s="136">
        <v>0</v>
      </c>
      <c r="E38" s="136">
        <v>0</v>
      </c>
      <c r="F38" s="136">
        <v>4</v>
      </c>
      <c r="G38" s="136">
        <v>3</v>
      </c>
      <c r="H38" s="136">
        <v>0</v>
      </c>
      <c r="I38" s="136">
        <f>80+C38+D38+E38+F38+G38+H38</f>
        <v>88.5</v>
      </c>
      <c r="J38" s="136">
        <v>40</v>
      </c>
      <c r="K38" s="136">
        <v>0</v>
      </c>
      <c r="L38" s="136">
        <v>50</v>
      </c>
      <c r="M38" s="136">
        <v>0</v>
      </c>
      <c r="N38" s="136">
        <v>0</v>
      </c>
      <c r="O38" s="131">
        <f t="shared" si="0"/>
        <v>90</v>
      </c>
      <c r="P38" s="131">
        <f t="shared" si="1"/>
        <v>32.913636363636364</v>
      </c>
      <c r="Q38" s="132" t="s">
        <v>27</v>
      </c>
    </row>
    <row r="39" spans="1:17" s="137" customFormat="1" ht="28.2" customHeight="1">
      <c r="A39" s="53" t="s">
        <v>126</v>
      </c>
      <c r="B39" s="53" t="s">
        <v>127</v>
      </c>
      <c r="C39" s="138">
        <v>1.5</v>
      </c>
      <c r="D39" s="136">
        <v>3</v>
      </c>
      <c r="E39" s="136">
        <v>0</v>
      </c>
      <c r="F39" s="136">
        <v>4</v>
      </c>
      <c r="G39" s="136">
        <v>0</v>
      </c>
      <c r="H39" s="136">
        <v>0</v>
      </c>
      <c r="I39" s="136">
        <f>80+C39+D39+E39+F39+G39+H39</f>
        <v>88.5</v>
      </c>
      <c r="J39" s="136">
        <v>40</v>
      </c>
      <c r="K39" s="136">
        <v>0</v>
      </c>
      <c r="L39" s="136">
        <v>50</v>
      </c>
      <c r="M39" s="136">
        <v>0</v>
      </c>
      <c r="N39" s="136">
        <v>0</v>
      </c>
      <c r="O39" s="131">
        <f t="shared" si="0"/>
        <v>90</v>
      </c>
      <c r="P39" s="131">
        <f t="shared" si="1"/>
        <v>32.913636363636364</v>
      </c>
      <c r="Q39" s="132" t="s">
        <v>27</v>
      </c>
    </row>
    <row r="40" spans="1:17" s="137" customFormat="1" ht="28.2" customHeight="1">
      <c r="A40" s="133" t="s">
        <v>128</v>
      </c>
      <c r="B40" s="47" t="s">
        <v>129</v>
      </c>
      <c r="C40" s="134">
        <v>1.5</v>
      </c>
      <c r="D40" s="135">
        <v>5</v>
      </c>
      <c r="E40" s="135"/>
      <c r="F40" s="136">
        <v>4</v>
      </c>
      <c r="G40" s="135"/>
      <c r="H40" s="135"/>
      <c r="I40" s="135">
        <f>SUM(C40:H40)+80</f>
        <v>90.5</v>
      </c>
      <c r="J40" s="135">
        <v>70</v>
      </c>
      <c r="K40" s="135">
        <v>9</v>
      </c>
      <c r="L40" s="135">
        <v>2.5</v>
      </c>
      <c r="M40" s="135"/>
      <c r="N40" s="135"/>
      <c r="O40" s="132">
        <f t="shared" si="0"/>
        <v>81.5</v>
      </c>
      <c r="P40" s="131">
        <f t="shared" si="1"/>
        <v>32.912626262626262</v>
      </c>
      <c r="Q40" s="132" t="s">
        <v>27</v>
      </c>
    </row>
    <row r="41" spans="1:17" s="137" customFormat="1" ht="28.2" customHeight="1">
      <c r="A41" s="46" t="s">
        <v>130</v>
      </c>
      <c r="B41" s="47" t="s">
        <v>131</v>
      </c>
      <c r="C41" s="48">
        <v>1.5</v>
      </c>
      <c r="D41" s="49">
        <v>3</v>
      </c>
      <c r="E41" s="50">
        <v>10</v>
      </c>
      <c r="F41" s="51">
        <v>3</v>
      </c>
      <c r="G41" s="50">
        <v>4.5</v>
      </c>
      <c r="H41" s="50"/>
      <c r="I41" s="52">
        <v>100</v>
      </c>
      <c r="J41" s="50">
        <v>20</v>
      </c>
      <c r="K41" s="50"/>
      <c r="L41" s="50">
        <v>20</v>
      </c>
      <c r="M41" s="50"/>
      <c r="N41" s="50"/>
      <c r="O41" s="131">
        <f t="shared" si="0"/>
        <v>40</v>
      </c>
      <c r="P41" s="131">
        <f t="shared" si="1"/>
        <v>32.828282828282831</v>
      </c>
      <c r="Q41" s="132" t="s">
        <v>27</v>
      </c>
    </row>
    <row r="42" spans="1:17" s="137" customFormat="1" ht="28.2" customHeight="1">
      <c r="A42" s="46" t="s">
        <v>132</v>
      </c>
      <c r="B42" s="47" t="s">
        <v>133</v>
      </c>
      <c r="C42" s="48">
        <v>1.5</v>
      </c>
      <c r="D42" s="49">
        <v>5</v>
      </c>
      <c r="E42" s="50"/>
      <c r="F42" s="51">
        <v>4</v>
      </c>
      <c r="G42" s="50">
        <v>1</v>
      </c>
      <c r="H42" s="50"/>
      <c r="I42" s="52">
        <f>80+C42+D42+E42+F42+G42+H42</f>
        <v>91.5</v>
      </c>
      <c r="J42" s="50">
        <v>60</v>
      </c>
      <c r="K42" s="50"/>
      <c r="L42" s="50"/>
      <c r="M42" s="50"/>
      <c r="N42" s="50"/>
      <c r="O42" s="131">
        <f t="shared" si="0"/>
        <v>60</v>
      </c>
      <c r="P42" s="131">
        <f t="shared" si="1"/>
        <v>31.692424242424241</v>
      </c>
      <c r="Q42" s="132" t="s">
        <v>27</v>
      </c>
    </row>
    <row r="43" spans="1:17" s="137" customFormat="1" ht="28.2" customHeight="1">
      <c r="A43" s="53" t="s">
        <v>134</v>
      </c>
      <c r="B43" s="53" t="s">
        <v>135</v>
      </c>
      <c r="C43" s="138">
        <v>1.5</v>
      </c>
      <c r="D43" s="136">
        <v>2</v>
      </c>
      <c r="E43" s="136">
        <v>0</v>
      </c>
      <c r="F43" s="136">
        <v>4</v>
      </c>
      <c r="G43" s="136">
        <v>3.5</v>
      </c>
      <c r="H43" s="136">
        <v>3</v>
      </c>
      <c r="I43" s="136">
        <f>80+C43+D43+E43+F43+G43+H43</f>
        <v>94</v>
      </c>
      <c r="J43" s="136">
        <v>10</v>
      </c>
      <c r="K43" s="136">
        <v>0</v>
      </c>
      <c r="L43" s="136">
        <v>30</v>
      </c>
      <c r="M43" s="136">
        <v>0</v>
      </c>
      <c r="N43" s="136">
        <v>0</v>
      </c>
      <c r="O43" s="131">
        <f t="shared" si="0"/>
        <v>40</v>
      </c>
      <c r="P43" s="131">
        <f t="shared" si="1"/>
        <v>31.028282828282826</v>
      </c>
      <c r="Q43" s="132" t="s">
        <v>27</v>
      </c>
    </row>
    <row r="44" spans="1:17" s="137" customFormat="1" ht="28.2" customHeight="1">
      <c r="A44" s="46" t="s">
        <v>136</v>
      </c>
      <c r="B44" s="47" t="s">
        <v>137</v>
      </c>
      <c r="C44" s="48">
        <v>1.5</v>
      </c>
      <c r="D44" s="49">
        <v>2</v>
      </c>
      <c r="E44" s="50"/>
      <c r="F44" s="51">
        <v>4</v>
      </c>
      <c r="G44" s="50">
        <v>2.5</v>
      </c>
      <c r="H44" s="50">
        <v>3</v>
      </c>
      <c r="I44" s="52">
        <f>80+C44+D44+E44+F44+G44+H44</f>
        <v>93</v>
      </c>
      <c r="J44" s="50">
        <v>20</v>
      </c>
      <c r="K44" s="50"/>
      <c r="L44" s="50">
        <v>17</v>
      </c>
      <c r="M44" s="50"/>
      <c r="N44" s="50"/>
      <c r="O44" s="131">
        <f t="shared" si="0"/>
        <v>37</v>
      </c>
      <c r="P44" s="131">
        <f t="shared" si="1"/>
        <v>30.516161616161614</v>
      </c>
      <c r="Q44" s="132" t="s">
        <v>27</v>
      </c>
    </row>
    <row r="45" spans="1:17" s="137" customFormat="1" ht="28.2" customHeight="1">
      <c r="A45" s="133" t="s">
        <v>138</v>
      </c>
      <c r="B45" s="47" t="s">
        <v>139</v>
      </c>
      <c r="C45" s="134">
        <v>1.5</v>
      </c>
      <c r="D45" s="135">
        <v>2</v>
      </c>
      <c r="E45" s="135"/>
      <c r="F45" s="136">
        <v>4</v>
      </c>
      <c r="G45" s="135"/>
      <c r="H45" s="135">
        <v>3</v>
      </c>
      <c r="I45" s="135">
        <f>SUM(C45:H45)+80</f>
        <v>90.5</v>
      </c>
      <c r="J45" s="135"/>
      <c r="K45" s="135"/>
      <c r="L45" s="135">
        <v>45</v>
      </c>
      <c r="M45" s="135"/>
      <c r="N45" s="135"/>
      <c r="O45" s="132">
        <f t="shared" si="0"/>
        <v>45</v>
      </c>
      <c r="P45" s="131">
        <f t="shared" si="1"/>
        <v>30.331818181818182</v>
      </c>
      <c r="Q45" s="132" t="s">
        <v>27</v>
      </c>
    </row>
    <row r="46" spans="1:17" s="137" customFormat="1" ht="28.2" customHeight="1">
      <c r="A46" s="46" t="s">
        <v>140</v>
      </c>
      <c r="B46" s="47" t="s">
        <v>141</v>
      </c>
      <c r="C46" s="48">
        <v>1.5</v>
      </c>
      <c r="D46" s="49">
        <v>10</v>
      </c>
      <c r="E46" s="50">
        <v>10</v>
      </c>
      <c r="F46" s="51">
        <v>3</v>
      </c>
      <c r="G46" s="50">
        <v>6.5</v>
      </c>
      <c r="H46" s="50">
        <v>3</v>
      </c>
      <c r="I46" s="52">
        <v>100</v>
      </c>
      <c r="J46" s="50"/>
      <c r="K46" s="50"/>
      <c r="L46" s="50"/>
      <c r="M46" s="50"/>
      <c r="N46" s="50"/>
      <c r="O46" s="131">
        <f t="shared" si="0"/>
        <v>0</v>
      </c>
      <c r="P46" s="131">
        <f t="shared" si="1"/>
        <v>30</v>
      </c>
      <c r="Q46" s="132" t="s">
        <v>27</v>
      </c>
    </row>
    <row r="47" spans="1:17" s="137" customFormat="1" ht="28.2" customHeight="1">
      <c r="A47" s="53" t="s">
        <v>144</v>
      </c>
      <c r="B47" s="53" t="s">
        <v>145</v>
      </c>
      <c r="C47" s="138">
        <v>1.5</v>
      </c>
      <c r="D47" s="136">
        <v>2</v>
      </c>
      <c r="E47" s="136">
        <v>0</v>
      </c>
      <c r="F47" s="136">
        <v>4</v>
      </c>
      <c r="G47" s="136">
        <v>2</v>
      </c>
      <c r="H47" s="136">
        <v>0</v>
      </c>
      <c r="I47" s="136">
        <f>80+C47+D47+E47+F47+G47+H47</f>
        <v>89.5</v>
      </c>
      <c r="J47" s="136">
        <v>10</v>
      </c>
      <c r="K47" s="136">
        <v>0</v>
      </c>
      <c r="L47" s="136">
        <v>30</v>
      </c>
      <c r="M47" s="136">
        <v>0</v>
      </c>
      <c r="N47" s="136">
        <v>0</v>
      </c>
      <c r="O47" s="131">
        <f t="shared" si="0"/>
        <v>40</v>
      </c>
      <c r="P47" s="131">
        <f t="shared" si="1"/>
        <v>29.678282828282825</v>
      </c>
      <c r="Q47" s="132" t="s">
        <v>27</v>
      </c>
    </row>
    <row r="48" spans="1:17" s="137" customFormat="1" ht="28.2" customHeight="1">
      <c r="A48" s="133" t="s">
        <v>146</v>
      </c>
      <c r="B48" s="47" t="s">
        <v>147</v>
      </c>
      <c r="C48" s="134"/>
      <c r="D48" s="135"/>
      <c r="E48" s="135"/>
      <c r="F48" s="136">
        <v>4</v>
      </c>
      <c r="G48" s="135"/>
      <c r="H48" s="135"/>
      <c r="I48" s="135">
        <f>SUM(C48:H48)+80</f>
        <v>84</v>
      </c>
      <c r="J48" s="135">
        <v>60</v>
      </c>
      <c r="K48" s="135"/>
      <c r="L48" s="135"/>
      <c r="M48" s="135"/>
      <c r="N48" s="135"/>
      <c r="O48" s="132">
        <f t="shared" si="0"/>
        <v>60</v>
      </c>
      <c r="P48" s="131">
        <f t="shared" si="1"/>
        <v>29.442424242424241</v>
      </c>
      <c r="Q48" s="132" t="s">
        <v>27</v>
      </c>
    </row>
    <row r="49" spans="1:17" s="137" customFormat="1" ht="28.2" customHeight="1">
      <c r="A49" s="46" t="s">
        <v>148</v>
      </c>
      <c r="B49" s="47" t="s">
        <v>149</v>
      </c>
      <c r="C49" s="48"/>
      <c r="D49" s="49">
        <v>2</v>
      </c>
      <c r="E49" s="50"/>
      <c r="F49" s="51">
        <v>4</v>
      </c>
      <c r="G49" s="50">
        <v>5</v>
      </c>
      <c r="H49" s="50">
        <v>3</v>
      </c>
      <c r="I49" s="52">
        <f>80+C49+D49+E49+F49+G49+H49</f>
        <v>94</v>
      </c>
      <c r="J49" s="50"/>
      <c r="K49" s="50"/>
      <c r="L49" s="50">
        <v>17.5</v>
      </c>
      <c r="M49" s="50"/>
      <c r="N49" s="50"/>
      <c r="O49" s="131">
        <f t="shared" si="0"/>
        <v>17.5</v>
      </c>
      <c r="P49" s="131">
        <f t="shared" si="1"/>
        <v>29.437373737373736</v>
      </c>
      <c r="Q49" s="132" t="s">
        <v>27</v>
      </c>
    </row>
    <row r="50" spans="1:17" s="137" customFormat="1" ht="28.2" customHeight="1">
      <c r="A50" s="46" t="s">
        <v>150</v>
      </c>
      <c r="B50" s="47" t="s">
        <v>151</v>
      </c>
      <c r="C50" s="48">
        <v>1.5</v>
      </c>
      <c r="D50" s="49">
        <v>2</v>
      </c>
      <c r="E50" s="50"/>
      <c r="F50" s="51">
        <v>5</v>
      </c>
      <c r="G50" s="50"/>
      <c r="H50" s="50">
        <v>3</v>
      </c>
      <c r="I50" s="52">
        <f>80+C50+D50+E50+F50+G50+H50</f>
        <v>91.5</v>
      </c>
      <c r="J50" s="50">
        <v>10</v>
      </c>
      <c r="K50" s="50"/>
      <c r="L50" s="50">
        <v>15</v>
      </c>
      <c r="M50" s="50"/>
      <c r="N50" s="50"/>
      <c r="O50" s="131">
        <f t="shared" si="0"/>
        <v>25</v>
      </c>
      <c r="P50" s="131">
        <f t="shared" si="1"/>
        <v>29.217676767676767</v>
      </c>
      <c r="Q50" s="132" t="s">
        <v>27</v>
      </c>
    </row>
    <row r="51" spans="1:17" s="137" customFormat="1" ht="28.2" customHeight="1">
      <c r="A51" s="53" t="s">
        <v>156</v>
      </c>
      <c r="B51" s="53" t="s">
        <v>157</v>
      </c>
      <c r="C51" s="138">
        <v>1.5</v>
      </c>
      <c r="D51" s="136">
        <v>0</v>
      </c>
      <c r="E51" s="136">
        <v>0</v>
      </c>
      <c r="F51" s="136">
        <v>4</v>
      </c>
      <c r="G51" s="136">
        <v>1</v>
      </c>
      <c r="H51" s="136">
        <v>0</v>
      </c>
      <c r="I51" s="136">
        <f>80+C51+D51+E51+F51+G51+H51</f>
        <v>86.5</v>
      </c>
      <c r="J51" s="136">
        <v>20</v>
      </c>
      <c r="K51" s="136">
        <v>0</v>
      </c>
      <c r="L51" s="136">
        <v>20</v>
      </c>
      <c r="M51" s="136">
        <v>0</v>
      </c>
      <c r="N51" s="136">
        <v>0</v>
      </c>
      <c r="O51" s="131">
        <f t="shared" si="0"/>
        <v>40</v>
      </c>
      <c r="P51" s="131">
        <f t="shared" si="1"/>
        <v>28.778282828282826</v>
      </c>
      <c r="Q51" s="132" t="s">
        <v>27</v>
      </c>
    </row>
    <row r="52" spans="1:17" s="137" customFormat="1" ht="28.2" customHeight="1">
      <c r="A52" s="133" t="s">
        <v>158</v>
      </c>
      <c r="B52" s="47" t="s">
        <v>159</v>
      </c>
      <c r="C52" s="134">
        <v>1.5</v>
      </c>
      <c r="D52" s="135">
        <v>5</v>
      </c>
      <c r="E52" s="135">
        <v>5</v>
      </c>
      <c r="F52" s="136">
        <v>4</v>
      </c>
      <c r="G52" s="135"/>
      <c r="H52" s="135"/>
      <c r="I52" s="135">
        <f>SUM(C52:H52)+80</f>
        <v>95.5</v>
      </c>
      <c r="J52" s="135"/>
      <c r="K52" s="135"/>
      <c r="L52" s="135"/>
      <c r="M52" s="135"/>
      <c r="N52" s="135"/>
      <c r="O52" s="132">
        <f t="shared" si="0"/>
        <v>0</v>
      </c>
      <c r="P52" s="131">
        <f t="shared" si="1"/>
        <v>28.65</v>
      </c>
      <c r="Q52" s="132" t="s">
        <v>27</v>
      </c>
    </row>
    <row r="53" spans="1:17" s="137" customFormat="1" ht="28.2" customHeight="1">
      <c r="A53" s="133" t="s">
        <v>160</v>
      </c>
      <c r="B53" s="47" t="s">
        <v>161</v>
      </c>
      <c r="C53" s="134">
        <v>1.5</v>
      </c>
      <c r="D53" s="135">
        <v>5</v>
      </c>
      <c r="E53" s="135"/>
      <c r="F53" s="136">
        <v>4</v>
      </c>
      <c r="G53" s="135">
        <v>2</v>
      </c>
      <c r="H53" s="135">
        <v>3</v>
      </c>
      <c r="I53" s="135">
        <f>SUM(C53:H53)+80</f>
        <v>95.5</v>
      </c>
      <c r="J53" s="135"/>
      <c r="K53" s="135"/>
      <c r="L53" s="135"/>
      <c r="M53" s="135"/>
      <c r="N53" s="135"/>
      <c r="O53" s="132">
        <f t="shared" si="0"/>
        <v>0</v>
      </c>
      <c r="P53" s="131">
        <f t="shared" si="1"/>
        <v>28.65</v>
      </c>
      <c r="Q53" s="132" t="s">
        <v>27</v>
      </c>
    </row>
    <row r="54" spans="1:17" s="137" customFormat="1" ht="28.2" customHeight="1">
      <c r="A54" s="53" t="s">
        <v>152</v>
      </c>
      <c r="B54" s="53" t="s">
        <v>153</v>
      </c>
      <c r="C54" s="138">
        <v>1.5</v>
      </c>
      <c r="D54" s="136">
        <v>3</v>
      </c>
      <c r="E54" s="136">
        <v>0</v>
      </c>
      <c r="F54" s="136">
        <v>4</v>
      </c>
      <c r="G54" s="136">
        <v>1</v>
      </c>
      <c r="H54" s="136">
        <v>0</v>
      </c>
      <c r="I54" s="136">
        <f>80+C54+D54+E54+F54+G54+H54</f>
        <v>89.5</v>
      </c>
      <c r="J54" s="136">
        <v>0</v>
      </c>
      <c r="K54" s="136">
        <v>0</v>
      </c>
      <c r="L54" s="136">
        <v>25</v>
      </c>
      <c r="M54" s="136">
        <v>0</v>
      </c>
      <c r="N54" s="136">
        <v>0</v>
      </c>
      <c r="O54" s="131">
        <f>SUM(J54:N54)</f>
        <v>25</v>
      </c>
      <c r="P54" s="131">
        <f>I54*0.3+O54/990*100*0.7</f>
        <v>28.617676767676766</v>
      </c>
      <c r="Q54" s="132" t="s">
        <v>27</v>
      </c>
    </row>
    <row r="55" spans="1:17" s="137" customFormat="1" ht="28.2" customHeight="1">
      <c r="A55" s="53" t="s">
        <v>154</v>
      </c>
      <c r="B55" s="53" t="s">
        <v>155</v>
      </c>
      <c r="C55" s="138">
        <v>1.5</v>
      </c>
      <c r="D55" s="136">
        <v>6</v>
      </c>
      <c r="E55" s="136">
        <v>0</v>
      </c>
      <c r="F55" s="136">
        <v>4</v>
      </c>
      <c r="G55" s="136">
        <v>3</v>
      </c>
      <c r="H55" s="136">
        <v>0</v>
      </c>
      <c r="I55" s="136">
        <f>80+C55+D55+E55+F55+G55+H55</f>
        <v>94.5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1">
        <f>SUM(J55:N55)</f>
        <v>0</v>
      </c>
      <c r="P55" s="131">
        <f>I55*0.3+O55/990*100*0.7</f>
        <v>28.349999999999998</v>
      </c>
      <c r="Q55" s="132" t="s">
        <v>27</v>
      </c>
    </row>
    <row r="56" spans="1:17" s="137" customFormat="1" ht="28.2" customHeight="1">
      <c r="A56" s="133" t="s">
        <v>162</v>
      </c>
      <c r="B56" s="47" t="s">
        <v>163</v>
      </c>
      <c r="C56" s="134">
        <v>1.5</v>
      </c>
      <c r="D56" s="135">
        <v>2</v>
      </c>
      <c r="E56" s="135"/>
      <c r="F56" s="136">
        <v>4</v>
      </c>
      <c r="G56" s="135">
        <v>1</v>
      </c>
      <c r="H56" s="135"/>
      <c r="I56" s="135">
        <f>SUM(C56:H56)+80</f>
        <v>88.5</v>
      </c>
      <c r="J56" s="135"/>
      <c r="K56" s="135"/>
      <c r="L56" s="135">
        <v>25</v>
      </c>
      <c r="M56" s="135"/>
      <c r="N56" s="135"/>
      <c r="O56" s="132">
        <f t="shared" si="0"/>
        <v>25</v>
      </c>
      <c r="P56" s="131">
        <f t="shared" si="1"/>
        <v>28.317676767676769</v>
      </c>
      <c r="Q56" s="132" t="s">
        <v>27</v>
      </c>
    </row>
    <row r="57" spans="1:17" s="137" customFormat="1" ht="28.2" customHeight="1">
      <c r="A57" s="46" t="s">
        <v>164</v>
      </c>
      <c r="B57" s="47" t="s">
        <v>165</v>
      </c>
      <c r="C57" s="48">
        <v>1.5</v>
      </c>
      <c r="D57" s="49"/>
      <c r="E57" s="50"/>
      <c r="F57" s="51">
        <v>4</v>
      </c>
      <c r="G57" s="50">
        <v>2</v>
      </c>
      <c r="H57" s="50"/>
      <c r="I57" s="52">
        <f>80+C57+D57+E57+F57+G57+H57</f>
        <v>87.5</v>
      </c>
      <c r="J57" s="50"/>
      <c r="K57" s="50">
        <v>9</v>
      </c>
      <c r="L57" s="50">
        <v>15</v>
      </c>
      <c r="M57" s="50"/>
      <c r="N57" s="50"/>
      <c r="O57" s="131">
        <f t="shared" si="0"/>
        <v>24</v>
      </c>
      <c r="P57" s="131">
        <f t="shared" si="1"/>
        <v>27.946969696969695</v>
      </c>
      <c r="Q57" s="132" t="s">
        <v>27</v>
      </c>
    </row>
    <row r="58" spans="1:17" s="137" customFormat="1" ht="28.2" customHeight="1">
      <c r="A58" s="133" t="s">
        <v>166</v>
      </c>
      <c r="B58" s="47" t="s">
        <v>167</v>
      </c>
      <c r="C58" s="139">
        <v>1</v>
      </c>
      <c r="D58" s="140">
        <v>2</v>
      </c>
      <c r="E58" s="140"/>
      <c r="F58" s="136">
        <v>4</v>
      </c>
      <c r="G58" s="140"/>
      <c r="H58" s="140">
        <v>3</v>
      </c>
      <c r="I58" s="135">
        <f>SUM(C58:H58)+80</f>
        <v>90</v>
      </c>
      <c r="J58" s="140"/>
      <c r="K58" s="140"/>
      <c r="L58" s="140">
        <v>10</v>
      </c>
      <c r="M58" s="135"/>
      <c r="N58" s="135"/>
      <c r="O58" s="132">
        <f t="shared" si="0"/>
        <v>10</v>
      </c>
      <c r="P58" s="131">
        <f t="shared" si="1"/>
        <v>27.707070707070706</v>
      </c>
      <c r="Q58" s="132" t="s">
        <v>27</v>
      </c>
    </row>
    <row r="59" spans="1:17" s="137" customFormat="1" ht="28.2" customHeight="1">
      <c r="A59" s="53" t="s">
        <v>168</v>
      </c>
      <c r="B59" s="53" t="s">
        <v>169</v>
      </c>
      <c r="C59" s="138">
        <v>0</v>
      </c>
      <c r="D59" s="136">
        <v>0</v>
      </c>
      <c r="E59" s="136">
        <v>0</v>
      </c>
      <c r="F59" s="136">
        <v>4</v>
      </c>
      <c r="G59" s="136">
        <v>5.5</v>
      </c>
      <c r="H59" s="136">
        <v>0</v>
      </c>
      <c r="I59" s="136">
        <f>80+C59+D59+E59+F59+G59+H59</f>
        <v>89.5</v>
      </c>
      <c r="J59" s="136">
        <v>10</v>
      </c>
      <c r="K59" s="136">
        <v>0</v>
      </c>
      <c r="L59" s="136">
        <v>0</v>
      </c>
      <c r="M59" s="136">
        <v>0</v>
      </c>
      <c r="N59" s="136">
        <v>0</v>
      </c>
      <c r="O59" s="131">
        <f t="shared" si="0"/>
        <v>10</v>
      </c>
      <c r="P59" s="131">
        <f t="shared" si="1"/>
        <v>27.557070707070704</v>
      </c>
      <c r="Q59" s="132" t="s">
        <v>27</v>
      </c>
    </row>
    <row r="60" spans="1:17" s="137" customFormat="1" ht="28.2" customHeight="1">
      <c r="A60" s="78" t="s">
        <v>170</v>
      </c>
      <c r="B60" s="41" t="s">
        <v>171</v>
      </c>
      <c r="C60" s="41"/>
      <c r="D60" s="41"/>
      <c r="E60" s="41"/>
      <c r="F60" s="131">
        <v>4</v>
      </c>
      <c r="G60" s="41"/>
      <c r="H60" s="41">
        <v>3</v>
      </c>
      <c r="I60" s="41">
        <f>SUM(C60:H60)+80</f>
        <v>87</v>
      </c>
      <c r="J60" s="41">
        <v>20</v>
      </c>
      <c r="K60" s="41"/>
      <c r="L60" s="41"/>
      <c r="M60" s="41"/>
      <c r="N60" s="41"/>
      <c r="O60" s="141">
        <f t="shared" si="0"/>
        <v>20</v>
      </c>
      <c r="P60" s="131">
        <f t="shared" si="1"/>
        <v>27.514141414141413</v>
      </c>
      <c r="Q60" s="132" t="s">
        <v>27</v>
      </c>
    </row>
    <row r="61" spans="1:17" s="137" customFormat="1" ht="28.2" customHeight="1">
      <c r="A61" s="39" t="s">
        <v>172</v>
      </c>
      <c r="B61" s="39" t="s">
        <v>173</v>
      </c>
      <c r="C61" s="131">
        <v>1.5</v>
      </c>
      <c r="D61" s="131">
        <v>0</v>
      </c>
      <c r="E61" s="131">
        <v>0</v>
      </c>
      <c r="F61" s="131">
        <v>5</v>
      </c>
      <c r="G61" s="131">
        <v>2</v>
      </c>
      <c r="H61" s="131">
        <v>0</v>
      </c>
      <c r="I61" s="131">
        <f>80+C61+D61+E61+F61+G61+H61</f>
        <v>88.5</v>
      </c>
      <c r="J61" s="131">
        <v>10</v>
      </c>
      <c r="K61" s="131">
        <v>0</v>
      </c>
      <c r="L61" s="131">
        <v>0</v>
      </c>
      <c r="M61" s="131">
        <v>0</v>
      </c>
      <c r="N61" s="131">
        <v>0</v>
      </c>
      <c r="O61" s="142">
        <f t="shared" si="0"/>
        <v>10</v>
      </c>
      <c r="P61" s="131">
        <f t="shared" si="1"/>
        <v>27.257070707070707</v>
      </c>
      <c r="Q61" s="132" t="s">
        <v>27</v>
      </c>
    </row>
    <row r="62" spans="1:17" s="137" customFormat="1" ht="28.2" customHeight="1">
      <c r="A62" s="39" t="s">
        <v>174</v>
      </c>
      <c r="B62" s="39" t="s">
        <v>175</v>
      </c>
      <c r="C62" s="131">
        <v>0</v>
      </c>
      <c r="D62" s="131">
        <v>0</v>
      </c>
      <c r="E62" s="131">
        <v>0</v>
      </c>
      <c r="F62" s="131">
        <v>4</v>
      </c>
      <c r="G62" s="131">
        <v>0</v>
      </c>
      <c r="H62" s="131">
        <v>3</v>
      </c>
      <c r="I62" s="131">
        <f>80+C62+D62+E62+F62+G62+H62</f>
        <v>87</v>
      </c>
      <c r="J62" s="131">
        <v>10</v>
      </c>
      <c r="K62" s="131">
        <v>6</v>
      </c>
      <c r="L62" s="131">
        <v>0</v>
      </c>
      <c r="M62" s="131">
        <v>0</v>
      </c>
      <c r="N62" s="131">
        <v>0</v>
      </c>
      <c r="O62" s="142">
        <f t="shared" si="0"/>
        <v>16</v>
      </c>
      <c r="P62" s="131">
        <f t="shared" si="1"/>
        <v>27.231313131313129</v>
      </c>
      <c r="Q62" s="132" t="s">
        <v>27</v>
      </c>
    </row>
    <row r="63" spans="1:17" s="137" customFormat="1" ht="28.2" customHeight="1">
      <c r="A63" s="39" t="s">
        <v>176</v>
      </c>
      <c r="B63" s="39" t="s">
        <v>177</v>
      </c>
      <c r="C63" s="131">
        <v>1.5</v>
      </c>
      <c r="D63" s="131">
        <v>0</v>
      </c>
      <c r="E63" s="131">
        <v>0</v>
      </c>
      <c r="F63" s="131">
        <v>5</v>
      </c>
      <c r="G63" s="131">
        <v>2.5</v>
      </c>
      <c r="H63" s="131">
        <v>0</v>
      </c>
      <c r="I63" s="131">
        <f>80+C63+D63+E63+F63+G63+H63</f>
        <v>89</v>
      </c>
      <c r="J63" s="131">
        <v>0</v>
      </c>
      <c r="K63" s="131">
        <v>6</v>
      </c>
      <c r="L63" s="131">
        <v>0</v>
      </c>
      <c r="M63" s="131">
        <v>0</v>
      </c>
      <c r="N63" s="131">
        <v>0</v>
      </c>
      <c r="O63" s="142">
        <f t="shared" si="0"/>
        <v>6</v>
      </c>
      <c r="P63" s="131">
        <f t="shared" si="1"/>
        <v>27.124242424242425</v>
      </c>
      <c r="Q63" s="132" t="s">
        <v>27</v>
      </c>
    </row>
    <row r="64" spans="1:17" s="137" customFormat="1" ht="28.2" customHeight="1">
      <c r="A64" s="40" t="s">
        <v>178</v>
      </c>
      <c r="B64" s="41" t="s">
        <v>179</v>
      </c>
      <c r="C64" s="42">
        <v>1.5</v>
      </c>
      <c r="D64" s="43"/>
      <c r="E64" s="42"/>
      <c r="F64" s="44">
        <v>4</v>
      </c>
      <c r="G64" s="42">
        <v>1</v>
      </c>
      <c r="H64" s="42"/>
      <c r="I64" s="45">
        <f>80+C64+D64+E64+F64+G64+H64</f>
        <v>86.5</v>
      </c>
      <c r="J64" s="42"/>
      <c r="K64" s="42"/>
      <c r="L64" s="42">
        <v>15</v>
      </c>
      <c r="M64" s="42"/>
      <c r="N64" s="42"/>
      <c r="O64" s="142">
        <f t="shared" si="0"/>
        <v>15</v>
      </c>
      <c r="P64" s="131">
        <f t="shared" si="1"/>
        <v>27.010606060606058</v>
      </c>
      <c r="Q64" s="132" t="s">
        <v>27</v>
      </c>
    </row>
    <row r="65" spans="1:17" s="137" customFormat="1" ht="28.2" customHeight="1">
      <c r="A65" s="78" t="s">
        <v>180</v>
      </c>
      <c r="B65" s="41" t="s">
        <v>181</v>
      </c>
      <c r="C65" s="41">
        <v>1.5</v>
      </c>
      <c r="D65" s="41"/>
      <c r="E65" s="41"/>
      <c r="F65" s="131">
        <v>4</v>
      </c>
      <c r="G65" s="41">
        <v>2</v>
      </c>
      <c r="H65" s="41"/>
      <c r="I65" s="41">
        <f>SUM(C65:H65)+80</f>
        <v>87.5</v>
      </c>
      <c r="J65" s="41"/>
      <c r="K65" s="41"/>
      <c r="L65" s="41">
        <v>10</v>
      </c>
      <c r="M65" s="41"/>
      <c r="N65" s="41"/>
      <c r="O65" s="141">
        <f t="shared" si="0"/>
        <v>10</v>
      </c>
      <c r="P65" s="131">
        <f t="shared" si="1"/>
        <v>26.957070707070706</v>
      </c>
      <c r="Q65" s="132" t="s">
        <v>27</v>
      </c>
    </row>
    <row r="66" spans="1:17" s="137" customFormat="1" ht="28.2" customHeight="1">
      <c r="A66" s="78" t="s">
        <v>182</v>
      </c>
      <c r="B66" s="41" t="s">
        <v>183</v>
      </c>
      <c r="C66" s="41"/>
      <c r="D66" s="41">
        <v>2</v>
      </c>
      <c r="E66" s="41"/>
      <c r="F66" s="131">
        <v>4</v>
      </c>
      <c r="G66" s="41"/>
      <c r="H66" s="41">
        <v>3</v>
      </c>
      <c r="I66" s="41">
        <f>SUM(C66:H66)+80</f>
        <v>89</v>
      </c>
      <c r="J66" s="41"/>
      <c r="K66" s="41"/>
      <c r="L66" s="41"/>
      <c r="M66" s="41"/>
      <c r="N66" s="41"/>
      <c r="O66" s="141">
        <f t="shared" si="0"/>
        <v>0</v>
      </c>
      <c r="P66" s="131">
        <f t="shared" si="1"/>
        <v>26.7</v>
      </c>
      <c r="Q66" s="132" t="s">
        <v>27</v>
      </c>
    </row>
    <row r="67" spans="1:17" s="137" customFormat="1" ht="28.2" customHeight="1">
      <c r="A67" s="40" t="s">
        <v>184</v>
      </c>
      <c r="B67" s="41" t="s">
        <v>185</v>
      </c>
      <c r="C67" s="42">
        <v>1.5</v>
      </c>
      <c r="D67" s="43"/>
      <c r="E67" s="42"/>
      <c r="F67" s="44">
        <v>5</v>
      </c>
      <c r="G67" s="42">
        <v>1</v>
      </c>
      <c r="H67" s="42"/>
      <c r="I67" s="45">
        <f>80+C67+D67+E67+F67+G67+H67</f>
        <v>87.5</v>
      </c>
      <c r="J67" s="42"/>
      <c r="K67" s="42"/>
      <c r="L67" s="42">
        <v>2.5</v>
      </c>
      <c r="M67" s="42"/>
      <c r="N67" s="42"/>
      <c r="O67" s="142">
        <f t="shared" ref="O67:O89" si="3">SUM(J67:N67)</f>
        <v>2.5</v>
      </c>
      <c r="P67" s="131">
        <f t="shared" ref="P67:P89" si="4">I67*0.3+O67/990*100*0.7</f>
        <v>26.426767676767678</v>
      </c>
      <c r="Q67" s="132" t="s">
        <v>27</v>
      </c>
    </row>
    <row r="68" spans="1:17" s="137" customFormat="1" ht="28.2" customHeight="1">
      <c r="A68" s="40" t="s">
        <v>186</v>
      </c>
      <c r="B68" s="41" t="s">
        <v>187</v>
      </c>
      <c r="C68" s="42">
        <v>1.5</v>
      </c>
      <c r="D68" s="43"/>
      <c r="E68" s="42"/>
      <c r="F68" s="44">
        <v>4</v>
      </c>
      <c r="G68" s="42"/>
      <c r="H68" s="42"/>
      <c r="I68" s="45">
        <f>80+C68+D68+E68+F68+G68+H68</f>
        <v>85.5</v>
      </c>
      <c r="J68" s="42"/>
      <c r="K68" s="42">
        <v>9</v>
      </c>
      <c r="L68" s="42"/>
      <c r="M68" s="42"/>
      <c r="N68" s="42"/>
      <c r="O68" s="142">
        <f t="shared" si="3"/>
        <v>9</v>
      </c>
      <c r="P68" s="131">
        <f t="shared" si="4"/>
        <v>26.286363636363635</v>
      </c>
      <c r="Q68" s="132" t="s">
        <v>27</v>
      </c>
    </row>
    <row r="69" spans="1:17" s="137" customFormat="1" ht="28.2" customHeight="1">
      <c r="A69" s="78" t="s">
        <v>188</v>
      </c>
      <c r="B69" s="41" t="s">
        <v>189</v>
      </c>
      <c r="C69" s="41">
        <v>1.5</v>
      </c>
      <c r="D69" s="41"/>
      <c r="E69" s="41"/>
      <c r="F69" s="131">
        <v>4</v>
      </c>
      <c r="G69" s="41"/>
      <c r="H69" s="41"/>
      <c r="I69" s="41">
        <f>SUM(C69:H69)+80</f>
        <v>85.5</v>
      </c>
      <c r="J69" s="41"/>
      <c r="K69" s="41">
        <v>9</v>
      </c>
      <c r="L69" s="41"/>
      <c r="M69" s="41"/>
      <c r="N69" s="41"/>
      <c r="O69" s="141">
        <f t="shared" si="3"/>
        <v>9</v>
      </c>
      <c r="P69" s="131">
        <f t="shared" si="4"/>
        <v>26.286363636363635</v>
      </c>
      <c r="Q69" s="132" t="s">
        <v>27</v>
      </c>
    </row>
    <row r="70" spans="1:17" s="137" customFormat="1" ht="28.2" customHeight="1">
      <c r="A70" s="41" t="s">
        <v>190</v>
      </c>
      <c r="B70" s="41" t="s">
        <v>191</v>
      </c>
      <c r="C70" s="41">
        <v>1.5</v>
      </c>
      <c r="D70" s="41">
        <v>2</v>
      </c>
      <c r="E70" s="41">
        <v>0</v>
      </c>
      <c r="F70" s="131">
        <v>4</v>
      </c>
      <c r="G70" s="41">
        <v>0</v>
      </c>
      <c r="H70" s="41">
        <v>0</v>
      </c>
      <c r="I70" s="41">
        <f>80+C70+D70+E70+F70+G70+H70</f>
        <v>87.5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141">
        <f t="shared" si="3"/>
        <v>0</v>
      </c>
      <c r="P70" s="131">
        <f t="shared" si="4"/>
        <v>26.25</v>
      </c>
      <c r="Q70" s="132" t="s">
        <v>27</v>
      </c>
    </row>
    <row r="71" spans="1:17" s="137" customFormat="1" ht="28.2" customHeight="1">
      <c r="A71" s="41" t="s">
        <v>192</v>
      </c>
      <c r="B71" s="41" t="s">
        <v>193</v>
      </c>
      <c r="C71" s="41">
        <v>1.5</v>
      </c>
      <c r="D71" s="41">
        <v>2</v>
      </c>
      <c r="E71" s="41"/>
      <c r="F71" s="131">
        <v>4</v>
      </c>
      <c r="G71" s="41"/>
      <c r="H71" s="41"/>
      <c r="I71" s="41">
        <f>80+C71+D71+E71+F71+G71+H71</f>
        <v>87.5</v>
      </c>
      <c r="J71" s="41"/>
      <c r="K71" s="41"/>
      <c r="L71" s="41"/>
      <c r="M71" s="41"/>
      <c r="N71" s="41"/>
      <c r="O71" s="141">
        <f t="shared" si="3"/>
        <v>0</v>
      </c>
      <c r="P71" s="131">
        <f t="shared" si="4"/>
        <v>26.25</v>
      </c>
      <c r="Q71" s="132" t="s">
        <v>27</v>
      </c>
    </row>
    <row r="72" spans="1:17" s="137" customFormat="1" ht="28.2" customHeight="1">
      <c r="A72" s="40" t="s">
        <v>194</v>
      </c>
      <c r="B72" s="41" t="s">
        <v>195</v>
      </c>
      <c r="C72" s="42">
        <v>1.5</v>
      </c>
      <c r="D72" s="43"/>
      <c r="E72" s="42"/>
      <c r="F72" s="44">
        <v>4</v>
      </c>
      <c r="G72" s="42"/>
      <c r="H72" s="42"/>
      <c r="I72" s="45">
        <f>80+C72+D72+E72+F72+G72+H72</f>
        <v>85.5</v>
      </c>
      <c r="J72" s="42"/>
      <c r="K72" s="42"/>
      <c r="L72" s="42">
        <v>5</v>
      </c>
      <c r="M72" s="42"/>
      <c r="N72" s="42"/>
      <c r="O72" s="142">
        <f t="shared" si="3"/>
        <v>5</v>
      </c>
      <c r="P72" s="131">
        <f t="shared" si="4"/>
        <v>26.003535353535352</v>
      </c>
      <c r="Q72" s="196" t="s">
        <v>379</v>
      </c>
    </row>
    <row r="73" spans="1:17" s="137" customFormat="1" ht="28.2" customHeight="1">
      <c r="A73" s="40" t="s">
        <v>196</v>
      </c>
      <c r="B73" s="41" t="s">
        <v>197</v>
      </c>
      <c r="C73" s="42"/>
      <c r="D73" s="43">
        <v>2</v>
      </c>
      <c r="E73" s="42"/>
      <c r="F73" s="44">
        <v>4</v>
      </c>
      <c r="G73" s="42"/>
      <c r="H73" s="42"/>
      <c r="I73" s="45">
        <f>80+C73+D73+E73+F73+G73+H73</f>
        <v>86</v>
      </c>
      <c r="J73" s="42"/>
      <c r="K73" s="42"/>
      <c r="L73" s="42"/>
      <c r="M73" s="42"/>
      <c r="N73" s="42"/>
      <c r="O73" s="142">
        <f t="shared" si="3"/>
        <v>0</v>
      </c>
      <c r="P73" s="131">
        <f t="shared" si="4"/>
        <v>25.8</v>
      </c>
      <c r="Q73" s="196" t="s">
        <v>379</v>
      </c>
    </row>
    <row r="74" spans="1:17" s="130" customFormat="1" ht="28.2" customHeight="1">
      <c r="A74" s="40" t="s">
        <v>86</v>
      </c>
      <c r="B74" s="41" t="s">
        <v>87</v>
      </c>
      <c r="C74" s="42">
        <v>1.5</v>
      </c>
      <c r="D74" s="43"/>
      <c r="E74" s="42"/>
      <c r="F74" s="44">
        <v>4</v>
      </c>
      <c r="G74" s="42">
        <v>1</v>
      </c>
      <c r="H74" s="42"/>
      <c r="I74" s="45">
        <f>80+C74+D74+E74+F74+G74+H74</f>
        <v>86.5</v>
      </c>
      <c r="J74" s="42">
        <v>140</v>
      </c>
      <c r="K74" s="42"/>
      <c r="L74" s="42"/>
      <c r="M74" s="42">
        <v>60</v>
      </c>
      <c r="N74" s="42"/>
      <c r="O74" s="131">
        <f>SUM(J74:N74)</f>
        <v>200</v>
      </c>
      <c r="P74" s="131">
        <f>I74*0.3+O74/990*100*0.7</f>
        <v>40.091414141414141</v>
      </c>
      <c r="Q74" s="132" t="s">
        <v>379</v>
      </c>
    </row>
    <row r="75" spans="1:17" s="137" customFormat="1" ht="28.2" customHeight="1">
      <c r="A75" s="145" t="s">
        <v>198</v>
      </c>
      <c r="B75" s="55" t="s">
        <v>199</v>
      </c>
      <c r="C75" s="146"/>
      <c r="D75" s="146"/>
      <c r="E75" s="146"/>
      <c r="F75" s="143">
        <v>3</v>
      </c>
      <c r="G75" s="146"/>
      <c r="H75" s="146">
        <v>3</v>
      </c>
      <c r="I75" s="55">
        <f>SUM(C75:H75)+80</f>
        <v>86</v>
      </c>
      <c r="J75" s="146"/>
      <c r="K75" s="146"/>
      <c r="L75" s="146"/>
      <c r="M75" s="55"/>
      <c r="N75" s="55"/>
      <c r="O75" s="147">
        <f t="shared" si="3"/>
        <v>0</v>
      </c>
      <c r="P75" s="144">
        <f t="shared" si="4"/>
        <v>25.8</v>
      </c>
      <c r="Q75" s="60" t="s">
        <v>46</v>
      </c>
    </row>
    <row r="76" spans="1:17" s="137" customFormat="1" ht="28.2" customHeight="1">
      <c r="A76" s="54" t="s">
        <v>200</v>
      </c>
      <c r="B76" s="55" t="s">
        <v>201</v>
      </c>
      <c r="C76" s="56">
        <v>1.5</v>
      </c>
      <c r="D76" s="57"/>
      <c r="E76" s="56"/>
      <c r="F76" s="58">
        <v>4</v>
      </c>
      <c r="G76" s="56"/>
      <c r="H76" s="56"/>
      <c r="I76" s="59">
        <f>80+C76+D76+E76+F76+G76+H76</f>
        <v>85.5</v>
      </c>
      <c r="J76" s="56"/>
      <c r="K76" s="56"/>
      <c r="L76" s="56"/>
      <c r="M76" s="56"/>
      <c r="N76" s="56"/>
      <c r="O76" s="143">
        <f t="shared" si="3"/>
        <v>0</v>
      </c>
      <c r="P76" s="144">
        <f t="shared" si="4"/>
        <v>25.65</v>
      </c>
      <c r="Q76" s="60" t="s">
        <v>46</v>
      </c>
    </row>
    <row r="77" spans="1:17" s="137" customFormat="1" ht="28.2" customHeight="1">
      <c r="A77" s="54" t="s">
        <v>202</v>
      </c>
      <c r="B77" s="55" t="s">
        <v>203</v>
      </c>
      <c r="C77" s="56">
        <v>1.5</v>
      </c>
      <c r="D77" s="57"/>
      <c r="E77" s="56"/>
      <c r="F77" s="58">
        <v>4</v>
      </c>
      <c r="G77" s="56"/>
      <c r="H77" s="56"/>
      <c r="I77" s="59">
        <f>80+C77+D77+E77+F77+G77+H77</f>
        <v>85.5</v>
      </c>
      <c r="J77" s="56"/>
      <c r="K77" s="56"/>
      <c r="L77" s="56"/>
      <c r="M77" s="56"/>
      <c r="N77" s="56"/>
      <c r="O77" s="143">
        <f t="shared" si="3"/>
        <v>0</v>
      </c>
      <c r="P77" s="144">
        <f t="shared" si="4"/>
        <v>25.65</v>
      </c>
      <c r="Q77" s="60" t="s">
        <v>46</v>
      </c>
    </row>
    <row r="78" spans="1:17" s="137" customFormat="1" ht="28.2" customHeight="1">
      <c r="A78" s="61" t="s">
        <v>204</v>
      </c>
      <c r="B78" s="61" t="s">
        <v>205</v>
      </c>
      <c r="C78" s="144">
        <v>0</v>
      </c>
      <c r="D78" s="144">
        <v>0</v>
      </c>
      <c r="E78" s="144">
        <v>0</v>
      </c>
      <c r="F78" s="144">
        <v>4</v>
      </c>
      <c r="G78" s="144">
        <v>1</v>
      </c>
      <c r="H78" s="144">
        <v>0</v>
      </c>
      <c r="I78" s="144">
        <f>80+C78+D78+E78+F78+G78+H78</f>
        <v>85</v>
      </c>
      <c r="J78" s="144">
        <v>0</v>
      </c>
      <c r="K78" s="144">
        <v>0</v>
      </c>
      <c r="L78" s="144">
        <v>0</v>
      </c>
      <c r="M78" s="144">
        <v>0</v>
      </c>
      <c r="N78" s="144">
        <v>0</v>
      </c>
      <c r="O78" s="143">
        <f t="shared" si="3"/>
        <v>0</v>
      </c>
      <c r="P78" s="144">
        <f t="shared" si="4"/>
        <v>25.5</v>
      </c>
      <c r="Q78" s="60" t="s">
        <v>46</v>
      </c>
    </row>
    <row r="79" spans="1:17" s="137" customFormat="1" ht="28.2" customHeight="1">
      <c r="A79" s="145" t="s">
        <v>206</v>
      </c>
      <c r="B79" s="55" t="s">
        <v>207</v>
      </c>
      <c r="C79" s="55">
        <v>1.5</v>
      </c>
      <c r="D79" s="55"/>
      <c r="E79" s="55"/>
      <c r="F79" s="144">
        <v>3</v>
      </c>
      <c r="G79" s="55"/>
      <c r="H79" s="55"/>
      <c r="I79" s="55">
        <f>SUM(C79:H79)+80</f>
        <v>84.5</v>
      </c>
      <c r="J79" s="55"/>
      <c r="K79" s="64"/>
      <c r="L79" s="55"/>
      <c r="M79" s="55"/>
      <c r="N79" s="55"/>
      <c r="O79" s="147">
        <f t="shared" si="3"/>
        <v>0</v>
      </c>
      <c r="P79" s="144">
        <f t="shared" si="4"/>
        <v>25.349999999999998</v>
      </c>
      <c r="Q79" s="60" t="s">
        <v>46</v>
      </c>
    </row>
    <row r="80" spans="1:17" s="137" customFormat="1" ht="28.2" customHeight="1">
      <c r="A80" s="145" t="s">
        <v>208</v>
      </c>
      <c r="B80" s="55" t="s">
        <v>209</v>
      </c>
      <c r="C80" s="55">
        <v>1.5</v>
      </c>
      <c r="D80" s="55"/>
      <c r="E80" s="55"/>
      <c r="F80" s="144">
        <v>3</v>
      </c>
      <c r="G80" s="55"/>
      <c r="H80" s="55"/>
      <c r="I80" s="55">
        <f>SUM(C80:H80)+80</f>
        <v>84.5</v>
      </c>
      <c r="J80" s="55"/>
      <c r="K80" s="55"/>
      <c r="L80" s="55"/>
      <c r="M80" s="55"/>
      <c r="N80" s="55"/>
      <c r="O80" s="147">
        <f t="shared" si="3"/>
        <v>0</v>
      </c>
      <c r="P80" s="144">
        <f t="shared" si="4"/>
        <v>25.349999999999998</v>
      </c>
      <c r="Q80" s="60" t="s">
        <v>46</v>
      </c>
    </row>
    <row r="81" spans="1:18" s="137" customFormat="1" ht="28.2" customHeight="1">
      <c r="A81" s="61" t="s">
        <v>210</v>
      </c>
      <c r="B81" s="61" t="s">
        <v>211</v>
      </c>
      <c r="C81" s="144">
        <v>0</v>
      </c>
      <c r="D81" s="144">
        <v>0</v>
      </c>
      <c r="E81" s="144">
        <v>0</v>
      </c>
      <c r="F81" s="144">
        <v>3</v>
      </c>
      <c r="G81" s="144">
        <v>0</v>
      </c>
      <c r="H81" s="144">
        <v>0</v>
      </c>
      <c r="I81" s="144">
        <f>80+C81+D81+E81+F81+G81+H81</f>
        <v>83</v>
      </c>
      <c r="J81" s="144">
        <v>0</v>
      </c>
      <c r="K81" s="144">
        <v>0</v>
      </c>
      <c r="L81" s="144">
        <v>0</v>
      </c>
      <c r="M81" s="144">
        <v>0</v>
      </c>
      <c r="N81" s="144">
        <v>0</v>
      </c>
      <c r="O81" s="143">
        <f t="shared" si="3"/>
        <v>0</v>
      </c>
      <c r="P81" s="144">
        <f t="shared" si="4"/>
        <v>24.9</v>
      </c>
      <c r="Q81" s="60" t="s">
        <v>46</v>
      </c>
    </row>
    <row r="82" spans="1:18" s="137" customFormat="1" ht="28.2" customHeight="1">
      <c r="A82" s="61" t="s">
        <v>212</v>
      </c>
      <c r="B82" s="61" t="s">
        <v>213</v>
      </c>
      <c r="C82" s="144">
        <v>0</v>
      </c>
      <c r="D82" s="144">
        <v>0</v>
      </c>
      <c r="E82" s="144">
        <v>0</v>
      </c>
      <c r="F82" s="144">
        <v>3</v>
      </c>
      <c r="G82" s="144">
        <v>0</v>
      </c>
      <c r="H82" s="144">
        <v>0</v>
      </c>
      <c r="I82" s="144">
        <f>80+C82+D82+E82+F82+G82+H82</f>
        <v>83</v>
      </c>
      <c r="J82" s="144">
        <v>0</v>
      </c>
      <c r="K82" s="144">
        <v>0</v>
      </c>
      <c r="L82" s="144">
        <v>0</v>
      </c>
      <c r="M82" s="144">
        <v>0</v>
      </c>
      <c r="N82" s="144">
        <v>0</v>
      </c>
      <c r="O82" s="143">
        <f t="shared" si="3"/>
        <v>0</v>
      </c>
      <c r="P82" s="144">
        <f t="shared" si="4"/>
        <v>24.9</v>
      </c>
      <c r="Q82" s="60" t="s">
        <v>46</v>
      </c>
    </row>
    <row r="83" spans="1:18" s="137" customFormat="1" ht="28.2" customHeight="1">
      <c r="A83" s="61" t="s">
        <v>214</v>
      </c>
      <c r="B83" s="61" t="s">
        <v>215</v>
      </c>
      <c r="C83" s="144">
        <v>0</v>
      </c>
      <c r="D83" s="144">
        <v>0</v>
      </c>
      <c r="E83" s="144">
        <v>0</v>
      </c>
      <c r="F83" s="144">
        <v>3</v>
      </c>
      <c r="G83" s="144">
        <v>0</v>
      </c>
      <c r="H83" s="144">
        <v>0</v>
      </c>
      <c r="I83" s="144">
        <f>80+C83+D83+E83+F83+G83+H83</f>
        <v>83</v>
      </c>
      <c r="J83" s="144">
        <v>0</v>
      </c>
      <c r="K83" s="144">
        <v>0</v>
      </c>
      <c r="L83" s="144">
        <v>0</v>
      </c>
      <c r="M83" s="144">
        <v>0</v>
      </c>
      <c r="N83" s="144">
        <v>0</v>
      </c>
      <c r="O83" s="143">
        <f t="shared" si="3"/>
        <v>0</v>
      </c>
      <c r="P83" s="144">
        <f t="shared" si="4"/>
        <v>24.9</v>
      </c>
      <c r="Q83" s="60" t="s">
        <v>46</v>
      </c>
    </row>
    <row r="84" spans="1:18" s="137" customFormat="1" ht="28.2" customHeight="1">
      <c r="A84" s="54" t="s">
        <v>216</v>
      </c>
      <c r="B84" s="55" t="s">
        <v>217</v>
      </c>
      <c r="C84" s="56"/>
      <c r="D84" s="57"/>
      <c r="E84" s="56"/>
      <c r="F84" s="58">
        <v>3</v>
      </c>
      <c r="G84" s="56"/>
      <c r="H84" s="56"/>
      <c r="I84" s="59">
        <f>80+C84+D84+E84+F84+G84+H84</f>
        <v>83</v>
      </c>
      <c r="J84" s="56"/>
      <c r="K84" s="56"/>
      <c r="L84" s="56"/>
      <c r="M84" s="56"/>
      <c r="N84" s="56"/>
      <c r="O84" s="143">
        <f t="shared" si="3"/>
        <v>0</v>
      </c>
      <c r="P84" s="144">
        <f t="shared" si="4"/>
        <v>24.9</v>
      </c>
      <c r="Q84" s="60" t="s">
        <v>46</v>
      </c>
    </row>
    <row r="85" spans="1:18" s="137" customFormat="1" ht="28.2" customHeight="1">
      <c r="A85" s="54" t="s">
        <v>218</v>
      </c>
      <c r="B85" s="55" t="s">
        <v>219</v>
      </c>
      <c r="C85" s="56"/>
      <c r="D85" s="57"/>
      <c r="E85" s="56"/>
      <c r="F85" s="58">
        <v>3</v>
      </c>
      <c r="G85" s="56"/>
      <c r="H85" s="56"/>
      <c r="I85" s="59">
        <f>80+C85+D85+E85+F85+G85+H85</f>
        <v>83</v>
      </c>
      <c r="J85" s="56"/>
      <c r="K85" s="56"/>
      <c r="L85" s="56"/>
      <c r="M85" s="56"/>
      <c r="N85" s="56"/>
      <c r="O85" s="143">
        <f t="shared" si="3"/>
        <v>0</v>
      </c>
      <c r="P85" s="144">
        <f t="shared" si="4"/>
        <v>24.9</v>
      </c>
      <c r="Q85" s="60" t="s">
        <v>46</v>
      </c>
    </row>
    <row r="86" spans="1:18" s="137" customFormat="1" ht="28.2" customHeight="1">
      <c r="A86" s="145" t="s">
        <v>220</v>
      </c>
      <c r="B86" s="55" t="s">
        <v>221</v>
      </c>
      <c r="C86" s="55"/>
      <c r="D86" s="55"/>
      <c r="E86" s="55"/>
      <c r="F86" s="144">
        <v>3</v>
      </c>
      <c r="G86" s="55"/>
      <c r="H86" s="55"/>
      <c r="I86" s="55">
        <f>SUM(C86:H86)+80</f>
        <v>83</v>
      </c>
      <c r="J86" s="55"/>
      <c r="K86" s="55"/>
      <c r="L86" s="55"/>
      <c r="M86" s="55"/>
      <c r="N86" s="55"/>
      <c r="O86" s="147">
        <f t="shared" si="3"/>
        <v>0</v>
      </c>
      <c r="P86" s="144">
        <f t="shared" si="4"/>
        <v>24.9</v>
      </c>
      <c r="Q86" s="60" t="s">
        <v>46</v>
      </c>
    </row>
    <row r="87" spans="1:18" s="137" customFormat="1" ht="28.2" customHeight="1">
      <c r="A87" s="145" t="s">
        <v>222</v>
      </c>
      <c r="B87" s="55" t="s">
        <v>223</v>
      </c>
      <c r="C87" s="55"/>
      <c r="D87" s="55"/>
      <c r="E87" s="55"/>
      <c r="F87" s="144">
        <v>3</v>
      </c>
      <c r="G87" s="55"/>
      <c r="H87" s="55"/>
      <c r="I87" s="55">
        <f>SUM(C87:H87)+80</f>
        <v>83</v>
      </c>
      <c r="J87" s="55"/>
      <c r="K87" s="55"/>
      <c r="L87" s="55"/>
      <c r="M87" s="55"/>
      <c r="N87" s="55"/>
      <c r="O87" s="147">
        <f t="shared" si="3"/>
        <v>0</v>
      </c>
      <c r="P87" s="144">
        <f t="shared" si="4"/>
        <v>24.9</v>
      </c>
      <c r="Q87" s="60" t="s">
        <v>46</v>
      </c>
    </row>
    <row r="88" spans="1:18" s="137" customFormat="1" ht="28.2" customHeight="1">
      <c r="A88" s="145" t="s">
        <v>224</v>
      </c>
      <c r="B88" s="55" t="s">
        <v>225</v>
      </c>
      <c r="C88" s="55"/>
      <c r="D88" s="55"/>
      <c r="E88" s="55"/>
      <c r="F88" s="144">
        <v>3</v>
      </c>
      <c r="G88" s="55"/>
      <c r="H88" s="55"/>
      <c r="I88" s="55">
        <f>SUM(C88:H88)+80</f>
        <v>83</v>
      </c>
      <c r="J88" s="55"/>
      <c r="K88" s="55"/>
      <c r="L88" s="55"/>
      <c r="M88" s="55"/>
      <c r="N88" s="55"/>
      <c r="O88" s="147">
        <f t="shared" si="3"/>
        <v>0</v>
      </c>
      <c r="P88" s="144">
        <f t="shared" si="4"/>
        <v>24.9</v>
      </c>
      <c r="Q88" s="62" t="s">
        <v>46</v>
      </c>
    </row>
    <row r="89" spans="1:18" s="137" customFormat="1" ht="28.2" customHeight="1">
      <c r="A89" s="63" t="s">
        <v>226</v>
      </c>
      <c r="B89" s="55" t="s">
        <v>227</v>
      </c>
      <c r="C89" s="56">
        <v>1</v>
      </c>
      <c r="D89" s="57">
        <v>2</v>
      </c>
      <c r="E89" s="56"/>
      <c r="F89" s="58">
        <v>4</v>
      </c>
      <c r="G89" s="56"/>
      <c r="H89" s="56"/>
      <c r="I89" s="59">
        <f>SUM(C89:H89)+80</f>
        <v>87</v>
      </c>
      <c r="J89" s="56">
        <v>20</v>
      </c>
      <c r="K89" s="56"/>
      <c r="L89" s="56"/>
      <c r="M89" s="56"/>
      <c r="N89" s="56"/>
      <c r="O89" s="143">
        <f t="shared" si="3"/>
        <v>20</v>
      </c>
      <c r="P89" s="144">
        <f t="shared" si="4"/>
        <v>27.514141414141413</v>
      </c>
      <c r="Q89" s="64" t="s">
        <v>46</v>
      </c>
      <c r="R89" s="148"/>
    </row>
    <row r="90" spans="1:18" s="137" customFormat="1" ht="28.2" customHeight="1">
      <c r="A90" s="186" t="s">
        <v>118</v>
      </c>
      <c r="B90" s="186" t="s">
        <v>119</v>
      </c>
      <c r="C90" s="187">
        <v>1.5</v>
      </c>
      <c r="D90" s="188">
        <v>0</v>
      </c>
      <c r="E90" s="188">
        <v>0</v>
      </c>
      <c r="F90" s="188">
        <v>4</v>
      </c>
      <c r="G90" s="188">
        <v>1</v>
      </c>
      <c r="H90" s="188">
        <v>0</v>
      </c>
      <c r="I90" s="188">
        <f>80+C90+D90+E90+F90+G90+H90</f>
        <v>86.5</v>
      </c>
      <c r="J90" s="188">
        <v>120</v>
      </c>
      <c r="K90" s="188">
        <v>0</v>
      </c>
      <c r="L90" s="188">
        <v>0</v>
      </c>
      <c r="M90" s="188">
        <v>0</v>
      </c>
      <c r="N90" s="188">
        <v>0</v>
      </c>
      <c r="O90" s="144">
        <f>SUM(J90:N90)</f>
        <v>120</v>
      </c>
      <c r="P90" s="144">
        <f>I90*0.3+O90/990*100*0.7</f>
        <v>34.434848484848487</v>
      </c>
      <c r="Q90" s="189" t="s">
        <v>378</v>
      </c>
    </row>
    <row r="91" spans="1:18" s="137" customFormat="1" ht="28.2" customHeight="1">
      <c r="A91" s="190" t="s">
        <v>142</v>
      </c>
      <c r="B91" s="146" t="s">
        <v>143</v>
      </c>
      <c r="C91" s="191"/>
      <c r="D91" s="192"/>
      <c r="E91" s="193"/>
      <c r="F91" s="194">
        <v>4</v>
      </c>
      <c r="G91" s="193">
        <v>5.5</v>
      </c>
      <c r="H91" s="193">
        <v>3</v>
      </c>
      <c r="I91" s="195">
        <f>80+C91+D91+E91+F91+G91+H91</f>
        <v>92.5</v>
      </c>
      <c r="J91" s="193">
        <v>10</v>
      </c>
      <c r="K91" s="193"/>
      <c r="L91" s="193"/>
      <c r="M91" s="193">
        <v>20</v>
      </c>
      <c r="N91" s="193"/>
      <c r="O91" s="144">
        <f>SUM(J91:N91)</f>
        <v>30</v>
      </c>
      <c r="P91" s="144">
        <f>I91*0.3+O91/990*100*0.7</f>
        <v>29.871212121212121</v>
      </c>
      <c r="Q91" s="189" t="s">
        <v>378</v>
      </c>
    </row>
    <row r="92" spans="1:18">
      <c r="C92" s="8"/>
      <c r="D92" s="8"/>
      <c r="E92" s="8"/>
      <c r="F92" s="14"/>
      <c r="G92" s="8"/>
      <c r="H92" s="8"/>
      <c r="I92" s="8"/>
      <c r="J92" s="8"/>
      <c r="K92" s="8"/>
      <c r="L92" s="8"/>
      <c r="M92" s="8"/>
      <c r="N92" s="8"/>
      <c r="O92" s="15"/>
      <c r="P92" s="15"/>
      <c r="Q92" s="16"/>
    </row>
    <row r="93" spans="1:18">
      <c r="C93" s="8"/>
      <c r="D93" s="8"/>
      <c r="E93" s="8"/>
      <c r="F93" s="14"/>
      <c r="G93" s="8"/>
      <c r="H93" s="8"/>
      <c r="I93" s="8"/>
      <c r="J93" s="8"/>
      <c r="K93" s="8"/>
      <c r="L93" s="8"/>
      <c r="M93" s="8"/>
      <c r="N93" s="8"/>
      <c r="O93" s="15"/>
      <c r="P93" s="15"/>
      <c r="Q93" s="16"/>
    </row>
    <row r="94" spans="1:18">
      <c r="C94" s="8"/>
      <c r="D94" s="8"/>
      <c r="E94" s="8"/>
      <c r="F94" s="14"/>
      <c r="G94" s="8"/>
      <c r="H94" s="8"/>
      <c r="I94" s="8"/>
      <c r="J94" s="8"/>
      <c r="K94" s="8"/>
      <c r="L94" s="8"/>
      <c r="M94" s="8"/>
      <c r="N94" s="8"/>
      <c r="O94" s="15"/>
      <c r="P94" s="15"/>
      <c r="Q94" s="16"/>
    </row>
    <row r="95" spans="1:18">
      <c r="C95" s="8"/>
      <c r="D95" s="8"/>
      <c r="E95" s="8"/>
      <c r="F95" s="14"/>
      <c r="G95" s="8"/>
      <c r="H95" s="8"/>
      <c r="I95" s="8"/>
      <c r="J95" s="8"/>
      <c r="K95" s="8"/>
      <c r="L95" s="8"/>
      <c r="M95" s="8"/>
      <c r="N95" s="8"/>
      <c r="O95" s="15"/>
      <c r="P95" s="15"/>
      <c r="Q95" s="16"/>
    </row>
    <row r="96" spans="1:18">
      <c r="C96" s="8"/>
      <c r="D96" s="8"/>
      <c r="E96" s="8"/>
      <c r="F96" s="14"/>
      <c r="G96" s="8"/>
      <c r="H96" s="8"/>
      <c r="I96" s="8"/>
      <c r="J96" s="8"/>
      <c r="K96" s="8"/>
      <c r="L96" s="8"/>
      <c r="M96" s="8"/>
      <c r="N96" s="8"/>
      <c r="O96" s="15"/>
      <c r="P96" s="15"/>
      <c r="Q96" s="16"/>
    </row>
    <row r="97" spans="3:17">
      <c r="C97" s="8"/>
      <c r="D97" s="8"/>
      <c r="E97" s="8"/>
      <c r="F97" s="14"/>
      <c r="G97" s="8"/>
      <c r="H97" s="8"/>
      <c r="I97" s="8"/>
      <c r="J97" s="8"/>
      <c r="K97" s="8"/>
      <c r="L97" s="8"/>
      <c r="M97" s="8"/>
      <c r="N97" s="8"/>
      <c r="O97" s="15"/>
      <c r="P97" s="15"/>
      <c r="Q97" s="16"/>
    </row>
    <row r="98" spans="3:17">
      <c r="C98" s="8"/>
      <c r="D98" s="8"/>
      <c r="E98" s="8"/>
      <c r="F98" s="14"/>
      <c r="G98" s="8"/>
      <c r="H98" s="8"/>
      <c r="I98" s="8"/>
      <c r="J98" s="8"/>
      <c r="K98" s="8"/>
      <c r="L98" s="8"/>
      <c r="M98" s="8"/>
      <c r="N98" s="8"/>
      <c r="O98" s="15"/>
      <c r="P98" s="15"/>
      <c r="Q98" s="16"/>
    </row>
    <row r="99" spans="3:17">
      <c r="C99" s="8"/>
      <c r="D99" s="8"/>
      <c r="E99" s="8"/>
      <c r="F99" s="14"/>
      <c r="G99" s="8"/>
      <c r="H99" s="8"/>
      <c r="I99" s="8"/>
      <c r="J99" s="8"/>
      <c r="K99" s="8"/>
      <c r="L99" s="8"/>
      <c r="M99" s="8"/>
      <c r="N99" s="8"/>
      <c r="O99" s="15"/>
      <c r="P99" s="15"/>
      <c r="Q99" s="16"/>
    </row>
    <row r="100" spans="3:17">
      <c r="C100" s="8"/>
      <c r="D100" s="8"/>
      <c r="E100" s="8"/>
      <c r="F100" s="14"/>
      <c r="G100" s="8"/>
      <c r="H100" s="8"/>
      <c r="I100" s="8"/>
      <c r="J100" s="8"/>
      <c r="K100" s="8"/>
      <c r="L100" s="8"/>
      <c r="M100" s="8"/>
      <c r="N100" s="8"/>
      <c r="O100" s="15"/>
      <c r="P100" s="15"/>
      <c r="Q100" s="16"/>
    </row>
    <row r="102" spans="3:17" s="8" customFormat="1">
      <c r="F102" s="14"/>
    </row>
    <row r="103" spans="3:17" s="8" customFormat="1">
      <c r="F103" s="14"/>
    </row>
    <row r="104" spans="3:17" s="8" customFormat="1">
      <c r="F104" s="14"/>
    </row>
    <row r="105" spans="3:17" s="8" customFormat="1">
      <c r="F105" s="14"/>
    </row>
    <row r="106" spans="3:17" s="8" customFormat="1">
      <c r="F106" s="14"/>
    </row>
    <row r="107" spans="3:17" s="8" customFormat="1">
      <c r="F107" s="14"/>
    </row>
    <row r="108" spans="3:17" s="8" customFormat="1">
      <c r="F108" s="14"/>
    </row>
    <row r="109" spans="3:17" s="8" customFormat="1">
      <c r="F109" s="14"/>
    </row>
    <row r="110" spans="3:17" s="8" customFormat="1">
      <c r="F110" s="14"/>
    </row>
    <row r="111" spans="3:17" s="8" customFormat="1">
      <c r="F111" s="14"/>
    </row>
    <row r="112" spans="3:17" s="8" customFormat="1">
      <c r="F112" s="14"/>
    </row>
    <row r="113" spans="6:6" s="8" customFormat="1">
      <c r="F113" s="14"/>
    </row>
    <row r="114" spans="6:6" s="8" customFormat="1">
      <c r="F114" s="14"/>
    </row>
    <row r="115" spans="6:6" s="8" customFormat="1">
      <c r="F115" s="14"/>
    </row>
    <row r="116" spans="6:6" s="8" customFormat="1">
      <c r="F116" s="14"/>
    </row>
    <row r="117" spans="6:6" s="8" customFormat="1">
      <c r="F117" s="14"/>
    </row>
    <row r="118" spans="6:6" s="8" customFormat="1">
      <c r="F118" s="14"/>
    </row>
    <row r="119" spans="6:6" s="8" customFormat="1">
      <c r="F119" s="14"/>
    </row>
  </sheetData>
  <autoFilter ref="A5:Q88" xr:uid="{4683696B-B017-44B2-9F6B-40A53F27FEA7}">
    <sortState xmlns:xlrd2="http://schemas.microsoft.com/office/spreadsheetml/2017/richdata2" ref="A7:Q88">
      <sortCondition descending="1" ref="P5"/>
    </sortState>
  </autoFilter>
  <mergeCells count="9">
    <mergeCell ref="A2:Q2"/>
    <mergeCell ref="A3:C3"/>
    <mergeCell ref="P3:Q3"/>
    <mergeCell ref="A4:A5"/>
    <mergeCell ref="B4:B5"/>
    <mergeCell ref="C4:I4"/>
    <mergeCell ref="J4:N4"/>
    <mergeCell ref="P4:P5"/>
    <mergeCell ref="Q4:Q5"/>
  </mergeCells>
  <phoneticPr fontId="3" type="noConversion"/>
  <pageMargins left="0.27559055118110237" right="0.27559055118110237" top="0.98425196850393715" bottom="0.9842519685039371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F616-56BE-4558-AFA4-C224DA713421}">
  <dimension ref="A1:S29"/>
  <sheetViews>
    <sheetView topLeftCell="A4" zoomScale="85" zoomScaleNormal="85" workbookViewId="0">
      <selection activeCell="J9" sqref="J9"/>
    </sheetView>
  </sheetViews>
  <sheetFormatPr defaultColWidth="10" defaultRowHeight="15.3"/>
  <cols>
    <col min="1" max="1" width="14.8984375" style="6" customWidth="1"/>
    <col min="2" max="2" width="10" style="6"/>
    <col min="3" max="3" width="11.796875" style="6" customWidth="1"/>
    <col min="4" max="4" width="9.44921875" style="6" customWidth="1"/>
    <col min="5" max="5" width="8" style="6" customWidth="1"/>
    <col min="6" max="6" width="8.19921875" style="6" customWidth="1"/>
    <col min="7" max="7" width="9.6484375" style="6" customWidth="1"/>
    <col min="8" max="8" width="8.546875" style="6" customWidth="1"/>
    <col min="9" max="9" width="8.34765625" style="6" customWidth="1"/>
    <col min="10" max="11" width="7.44921875" style="6" customWidth="1"/>
    <col min="12" max="12" width="8.546875" style="6" customWidth="1"/>
    <col min="13" max="13" width="7.19921875" style="6" customWidth="1"/>
    <col min="14" max="14" width="6.546875" style="6" customWidth="1"/>
    <col min="15" max="17" width="10.19921875" style="6" customWidth="1"/>
    <col min="18" max="18" width="8.19921875" style="6" customWidth="1"/>
    <col min="19" max="256" width="10" style="8"/>
    <col min="257" max="257" width="14.8984375" style="8" customWidth="1"/>
    <col min="258" max="258" width="10" style="8"/>
    <col min="259" max="259" width="11.796875" style="8" customWidth="1"/>
    <col min="260" max="260" width="9.44921875" style="8" customWidth="1"/>
    <col min="261" max="261" width="8" style="8" customWidth="1"/>
    <col min="262" max="262" width="8.19921875" style="8" customWidth="1"/>
    <col min="263" max="263" width="9.6484375" style="8" customWidth="1"/>
    <col min="264" max="264" width="8.546875" style="8" customWidth="1"/>
    <col min="265" max="265" width="8.34765625" style="8" customWidth="1"/>
    <col min="266" max="267" width="7.44921875" style="8" customWidth="1"/>
    <col min="268" max="268" width="8.546875" style="8" customWidth="1"/>
    <col min="269" max="269" width="7.19921875" style="8" customWidth="1"/>
    <col min="270" max="270" width="6.546875" style="8" customWidth="1"/>
    <col min="271" max="273" width="10.19921875" style="8" customWidth="1"/>
    <col min="274" max="274" width="8.19921875" style="8" customWidth="1"/>
    <col min="275" max="512" width="10" style="8"/>
    <col min="513" max="513" width="14.8984375" style="8" customWidth="1"/>
    <col min="514" max="514" width="10" style="8"/>
    <col min="515" max="515" width="11.796875" style="8" customWidth="1"/>
    <col min="516" max="516" width="9.44921875" style="8" customWidth="1"/>
    <col min="517" max="517" width="8" style="8" customWidth="1"/>
    <col min="518" max="518" width="8.19921875" style="8" customWidth="1"/>
    <col min="519" max="519" width="9.6484375" style="8" customWidth="1"/>
    <col min="520" max="520" width="8.546875" style="8" customWidth="1"/>
    <col min="521" max="521" width="8.34765625" style="8" customWidth="1"/>
    <col min="522" max="523" width="7.44921875" style="8" customWidth="1"/>
    <col min="524" max="524" width="8.546875" style="8" customWidth="1"/>
    <col min="525" max="525" width="7.19921875" style="8" customWidth="1"/>
    <col min="526" max="526" width="6.546875" style="8" customWidth="1"/>
    <col min="527" max="529" width="10.19921875" style="8" customWidth="1"/>
    <col min="530" max="530" width="8.19921875" style="8" customWidth="1"/>
    <col min="531" max="768" width="10" style="8"/>
    <col min="769" max="769" width="14.8984375" style="8" customWidth="1"/>
    <col min="770" max="770" width="10" style="8"/>
    <col min="771" max="771" width="11.796875" style="8" customWidth="1"/>
    <col min="772" max="772" width="9.44921875" style="8" customWidth="1"/>
    <col min="773" max="773" width="8" style="8" customWidth="1"/>
    <col min="774" max="774" width="8.19921875" style="8" customWidth="1"/>
    <col min="775" max="775" width="9.6484375" style="8" customWidth="1"/>
    <col min="776" max="776" width="8.546875" style="8" customWidth="1"/>
    <col min="777" max="777" width="8.34765625" style="8" customWidth="1"/>
    <col min="778" max="779" width="7.44921875" style="8" customWidth="1"/>
    <col min="780" max="780" width="8.546875" style="8" customWidth="1"/>
    <col min="781" max="781" width="7.19921875" style="8" customWidth="1"/>
    <col min="782" max="782" width="6.546875" style="8" customWidth="1"/>
    <col min="783" max="785" width="10.19921875" style="8" customWidth="1"/>
    <col min="786" max="786" width="8.19921875" style="8" customWidth="1"/>
    <col min="787" max="1024" width="10" style="8"/>
    <col min="1025" max="1025" width="14.8984375" style="8" customWidth="1"/>
    <col min="1026" max="1026" width="10" style="8"/>
    <col min="1027" max="1027" width="11.796875" style="8" customWidth="1"/>
    <col min="1028" max="1028" width="9.44921875" style="8" customWidth="1"/>
    <col min="1029" max="1029" width="8" style="8" customWidth="1"/>
    <col min="1030" max="1030" width="8.19921875" style="8" customWidth="1"/>
    <col min="1031" max="1031" width="9.6484375" style="8" customWidth="1"/>
    <col min="1032" max="1032" width="8.546875" style="8" customWidth="1"/>
    <col min="1033" max="1033" width="8.34765625" style="8" customWidth="1"/>
    <col min="1034" max="1035" width="7.44921875" style="8" customWidth="1"/>
    <col min="1036" max="1036" width="8.546875" style="8" customWidth="1"/>
    <col min="1037" max="1037" width="7.19921875" style="8" customWidth="1"/>
    <col min="1038" max="1038" width="6.546875" style="8" customWidth="1"/>
    <col min="1039" max="1041" width="10.19921875" style="8" customWidth="1"/>
    <col min="1042" max="1042" width="8.19921875" style="8" customWidth="1"/>
    <col min="1043" max="1280" width="10" style="8"/>
    <col min="1281" max="1281" width="14.8984375" style="8" customWidth="1"/>
    <col min="1282" max="1282" width="10" style="8"/>
    <col min="1283" max="1283" width="11.796875" style="8" customWidth="1"/>
    <col min="1284" max="1284" width="9.44921875" style="8" customWidth="1"/>
    <col min="1285" max="1285" width="8" style="8" customWidth="1"/>
    <col min="1286" max="1286" width="8.19921875" style="8" customWidth="1"/>
    <col min="1287" max="1287" width="9.6484375" style="8" customWidth="1"/>
    <col min="1288" max="1288" width="8.546875" style="8" customWidth="1"/>
    <col min="1289" max="1289" width="8.34765625" style="8" customWidth="1"/>
    <col min="1290" max="1291" width="7.44921875" style="8" customWidth="1"/>
    <col min="1292" max="1292" width="8.546875" style="8" customWidth="1"/>
    <col min="1293" max="1293" width="7.19921875" style="8" customWidth="1"/>
    <col min="1294" max="1294" width="6.546875" style="8" customWidth="1"/>
    <col min="1295" max="1297" width="10.19921875" style="8" customWidth="1"/>
    <col min="1298" max="1298" width="8.19921875" style="8" customWidth="1"/>
    <col min="1299" max="1536" width="10" style="8"/>
    <col min="1537" max="1537" width="14.8984375" style="8" customWidth="1"/>
    <col min="1538" max="1538" width="10" style="8"/>
    <col min="1539" max="1539" width="11.796875" style="8" customWidth="1"/>
    <col min="1540" max="1540" width="9.44921875" style="8" customWidth="1"/>
    <col min="1541" max="1541" width="8" style="8" customWidth="1"/>
    <col min="1542" max="1542" width="8.19921875" style="8" customWidth="1"/>
    <col min="1543" max="1543" width="9.6484375" style="8" customWidth="1"/>
    <col min="1544" max="1544" width="8.546875" style="8" customWidth="1"/>
    <col min="1545" max="1545" width="8.34765625" style="8" customWidth="1"/>
    <col min="1546" max="1547" width="7.44921875" style="8" customWidth="1"/>
    <col min="1548" max="1548" width="8.546875" style="8" customWidth="1"/>
    <col min="1549" max="1549" width="7.19921875" style="8" customWidth="1"/>
    <col min="1550" max="1550" width="6.546875" style="8" customWidth="1"/>
    <col min="1551" max="1553" width="10.19921875" style="8" customWidth="1"/>
    <col min="1554" max="1554" width="8.19921875" style="8" customWidth="1"/>
    <col min="1555" max="1792" width="10" style="8"/>
    <col min="1793" max="1793" width="14.8984375" style="8" customWidth="1"/>
    <col min="1794" max="1794" width="10" style="8"/>
    <col min="1795" max="1795" width="11.796875" style="8" customWidth="1"/>
    <col min="1796" max="1796" width="9.44921875" style="8" customWidth="1"/>
    <col min="1797" max="1797" width="8" style="8" customWidth="1"/>
    <col min="1798" max="1798" width="8.19921875" style="8" customWidth="1"/>
    <col min="1799" max="1799" width="9.6484375" style="8" customWidth="1"/>
    <col min="1800" max="1800" width="8.546875" style="8" customWidth="1"/>
    <col min="1801" max="1801" width="8.34765625" style="8" customWidth="1"/>
    <col min="1802" max="1803" width="7.44921875" style="8" customWidth="1"/>
    <col min="1804" max="1804" width="8.546875" style="8" customWidth="1"/>
    <col min="1805" max="1805" width="7.19921875" style="8" customWidth="1"/>
    <col min="1806" max="1806" width="6.546875" style="8" customWidth="1"/>
    <col min="1807" max="1809" width="10.19921875" style="8" customWidth="1"/>
    <col min="1810" max="1810" width="8.19921875" style="8" customWidth="1"/>
    <col min="1811" max="2048" width="10" style="8"/>
    <col min="2049" max="2049" width="14.8984375" style="8" customWidth="1"/>
    <col min="2050" max="2050" width="10" style="8"/>
    <col min="2051" max="2051" width="11.796875" style="8" customWidth="1"/>
    <col min="2052" max="2052" width="9.44921875" style="8" customWidth="1"/>
    <col min="2053" max="2053" width="8" style="8" customWidth="1"/>
    <col min="2054" max="2054" width="8.19921875" style="8" customWidth="1"/>
    <col min="2055" max="2055" width="9.6484375" style="8" customWidth="1"/>
    <col min="2056" max="2056" width="8.546875" style="8" customWidth="1"/>
    <col min="2057" max="2057" width="8.34765625" style="8" customWidth="1"/>
    <col min="2058" max="2059" width="7.44921875" style="8" customWidth="1"/>
    <col min="2060" max="2060" width="8.546875" style="8" customWidth="1"/>
    <col min="2061" max="2061" width="7.19921875" style="8" customWidth="1"/>
    <col min="2062" max="2062" width="6.546875" style="8" customWidth="1"/>
    <col min="2063" max="2065" width="10.19921875" style="8" customWidth="1"/>
    <col min="2066" max="2066" width="8.19921875" style="8" customWidth="1"/>
    <col min="2067" max="2304" width="10" style="8"/>
    <col min="2305" max="2305" width="14.8984375" style="8" customWidth="1"/>
    <col min="2306" max="2306" width="10" style="8"/>
    <col min="2307" max="2307" width="11.796875" style="8" customWidth="1"/>
    <col min="2308" max="2308" width="9.44921875" style="8" customWidth="1"/>
    <col min="2309" max="2309" width="8" style="8" customWidth="1"/>
    <col min="2310" max="2310" width="8.19921875" style="8" customWidth="1"/>
    <col min="2311" max="2311" width="9.6484375" style="8" customWidth="1"/>
    <col min="2312" max="2312" width="8.546875" style="8" customWidth="1"/>
    <col min="2313" max="2313" width="8.34765625" style="8" customWidth="1"/>
    <col min="2314" max="2315" width="7.44921875" style="8" customWidth="1"/>
    <col min="2316" max="2316" width="8.546875" style="8" customWidth="1"/>
    <col min="2317" max="2317" width="7.19921875" style="8" customWidth="1"/>
    <col min="2318" max="2318" width="6.546875" style="8" customWidth="1"/>
    <col min="2319" max="2321" width="10.19921875" style="8" customWidth="1"/>
    <col min="2322" max="2322" width="8.19921875" style="8" customWidth="1"/>
    <col min="2323" max="2560" width="10" style="8"/>
    <col min="2561" max="2561" width="14.8984375" style="8" customWidth="1"/>
    <col min="2562" max="2562" width="10" style="8"/>
    <col min="2563" max="2563" width="11.796875" style="8" customWidth="1"/>
    <col min="2564" max="2564" width="9.44921875" style="8" customWidth="1"/>
    <col min="2565" max="2565" width="8" style="8" customWidth="1"/>
    <col min="2566" max="2566" width="8.19921875" style="8" customWidth="1"/>
    <col min="2567" max="2567" width="9.6484375" style="8" customWidth="1"/>
    <col min="2568" max="2568" width="8.546875" style="8" customWidth="1"/>
    <col min="2569" max="2569" width="8.34765625" style="8" customWidth="1"/>
    <col min="2570" max="2571" width="7.44921875" style="8" customWidth="1"/>
    <col min="2572" max="2572" width="8.546875" style="8" customWidth="1"/>
    <col min="2573" max="2573" width="7.19921875" style="8" customWidth="1"/>
    <col min="2574" max="2574" width="6.546875" style="8" customWidth="1"/>
    <col min="2575" max="2577" width="10.19921875" style="8" customWidth="1"/>
    <col min="2578" max="2578" width="8.19921875" style="8" customWidth="1"/>
    <col min="2579" max="2816" width="10" style="8"/>
    <col min="2817" max="2817" width="14.8984375" style="8" customWidth="1"/>
    <col min="2818" max="2818" width="10" style="8"/>
    <col min="2819" max="2819" width="11.796875" style="8" customWidth="1"/>
    <col min="2820" max="2820" width="9.44921875" style="8" customWidth="1"/>
    <col min="2821" max="2821" width="8" style="8" customWidth="1"/>
    <col min="2822" max="2822" width="8.19921875" style="8" customWidth="1"/>
    <col min="2823" max="2823" width="9.6484375" style="8" customWidth="1"/>
    <col min="2824" max="2824" width="8.546875" style="8" customWidth="1"/>
    <col min="2825" max="2825" width="8.34765625" style="8" customWidth="1"/>
    <col min="2826" max="2827" width="7.44921875" style="8" customWidth="1"/>
    <col min="2828" max="2828" width="8.546875" style="8" customWidth="1"/>
    <col min="2829" max="2829" width="7.19921875" style="8" customWidth="1"/>
    <col min="2830" max="2830" width="6.546875" style="8" customWidth="1"/>
    <col min="2831" max="2833" width="10.19921875" style="8" customWidth="1"/>
    <col min="2834" max="2834" width="8.19921875" style="8" customWidth="1"/>
    <col min="2835" max="3072" width="10" style="8"/>
    <col min="3073" max="3073" width="14.8984375" style="8" customWidth="1"/>
    <col min="3074" max="3074" width="10" style="8"/>
    <col min="3075" max="3075" width="11.796875" style="8" customWidth="1"/>
    <col min="3076" max="3076" width="9.44921875" style="8" customWidth="1"/>
    <col min="3077" max="3077" width="8" style="8" customWidth="1"/>
    <col min="3078" max="3078" width="8.19921875" style="8" customWidth="1"/>
    <col min="3079" max="3079" width="9.6484375" style="8" customWidth="1"/>
    <col min="3080" max="3080" width="8.546875" style="8" customWidth="1"/>
    <col min="3081" max="3081" width="8.34765625" style="8" customWidth="1"/>
    <col min="3082" max="3083" width="7.44921875" style="8" customWidth="1"/>
    <col min="3084" max="3084" width="8.546875" style="8" customWidth="1"/>
    <col min="3085" max="3085" width="7.19921875" style="8" customWidth="1"/>
    <col min="3086" max="3086" width="6.546875" style="8" customWidth="1"/>
    <col min="3087" max="3089" width="10.19921875" style="8" customWidth="1"/>
    <col min="3090" max="3090" width="8.19921875" style="8" customWidth="1"/>
    <col min="3091" max="3328" width="10" style="8"/>
    <col min="3329" max="3329" width="14.8984375" style="8" customWidth="1"/>
    <col min="3330" max="3330" width="10" style="8"/>
    <col min="3331" max="3331" width="11.796875" style="8" customWidth="1"/>
    <col min="3332" max="3332" width="9.44921875" style="8" customWidth="1"/>
    <col min="3333" max="3333" width="8" style="8" customWidth="1"/>
    <col min="3334" max="3334" width="8.19921875" style="8" customWidth="1"/>
    <col min="3335" max="3335" width="9.6484375" style="8" customWidth="1"/>
    <col min="3336" max="3336" width="8.546875" style="8" customWidth="1"/>
    <col min="3337" max="3337" width="8.34765625" style="8" customWidth="1"/>
    <col min="3338" max="3339" width="7.44921875" style="8" customWidth="1"/>
    <col min="3340" max="3340" width="8.546875" style="8" customWidth="1"/>
    <col min="3341" max="3341" width="7.19921875" style="8" customWidth="1"/>
    <col min="3342" max="3342" width="6.546875" style="8" customWidth="1"/>
    <col min="3343" max="3345" width="10.19921875" style="8" customWidth="1"/>
    <col min="3346" max="3346" width="8.19921875" style="8" customWidth="1"/>
    <col min="3347" max="3584" width="10" style="8"/>
    <col min="3585" max="3585" width="14.8984375" style="8" customWidth="1"/>
    <col min="3586" max="3586" width="10" style="8"/>
    <col min="3587" max="3587" width="11.796875" style="8" customWidth="1"/>
    <col min="3588" max="3588" width="9.44921875" style="8" customWidth="1"/>
    <col min="3589" max="3589" width="8" style="8" customWidth="1"/>
    <col min="3590" max="3590" width="8.19921875" style="8" customWidth="1"/>
    <col min="3591" max="3591" width="9.6484375" style="8" customWidth="1"/>
    <col min="3592" max="3592" width="8.546875" style="8" customWidth="1"/>
    <col min="3593" max="3593" width="8.34765625" style="8" customWidth="1"/>
    <col min="3594" max="3595" width="7.44921875" style="8" customWidth="1"/>
    <col min="3596" max="3596" width="8.546875" style="8" customWidth="1"/>
    <col min="3597" max="3597" width="7.19921875" style="8" customWidth="1"/>
    <col min="3598" max="3598" width="6.546875" style="8" customWidth="1"/>
    <col min="3599" max="3601" width="10.19921875" style="8" customWidth="1"/>
    <col min="3602" max="3602" width="8.19921875" style="8" customWidth="1"/>
    <col min="3603" max="3840" width="10" style="8"/>
    <col min="3841" max="3841" width="14.8984375" style="8" customWidth="1"/>
    <col min="3842" max="3842" width="10" style="8"/>
    <col min="3843" max="3843" width="11.796875" style="8" customWidth="1"/>
    <col min="3844" max="3844" width="9.44921875" style="8" customWidth="1"/>
    <col min="3845" max="3845" width="8" style="8" customWidth="1"/>
    <col min="3846" max="3846" width="8.19921875" style="8" customWidth="1"/>
    <col min="3847" max="3847" width="9.6484375" style="8" customWidth="1"/>
    <col min="3848" max="3848" width="8.546875" style="8" customWidth="1"/>
    <col min="3849" max="3849" width="8.34765625" style="8" customWidth="1"/>
    <col min="3850" max="3851" width="7.44921875" style="8" customWidth="1"/>
    <col min="3852" max="3852" width="8.546875" style="8" customWidth="1"/>
    <col min="3853" max="3853" width="7.19921875" style="8" customWidth="1"/>
    <col min="3854" max="3854" width="6.546875" style="8" customWidth="1"/>
    <col min="3855" max="3857" width="10.19921875" style="8" customWidth="1"/>
    <col min="3858" max="3858" width="8.19921875" style="8" customWidth="1"/>
    <col min="3859" max="4096" width="10" style="8"/>
    <col min="4097" max="4097" width="14.8984375" style="8" customWidth="1"/>
    <col min="4098" max="4098" width="10" style="8"/>
    <col min="4099" max="4099" width="11.796875" style="8" customWidth="1"/>
    <col min="4100" max="4100" width="9.44921875" style="8" customWidth="1"/>
    <col min="4101" max="4101" width="8" style="8" customWidth="1"/>
    <col min="4102" max="4102" width="8.19921875" style="8" customWidth="1"/>
    <col min="4103" max="4103" width="9.6484375" style="8" customWidth="1"/>
    <col min="4104" max="4104" width="8.546875" style="8" customWidth="1"/>
    <col min="4105" max="4105" width="8.34765625" style="8" customWidth="1"/>
    <col min="4106" max="4107" width="7.44921875" style="8" customWidth="1"/>
    <col min="4108" max="4108" width="8.546875" style="8" customWidth="1"/>
    <col min="4109" max="4109" width="7.19921875" style="8" customWidth="1"/>
    <col min="4110" max="4110" width="6.546875" style="8" customWidth="1"/>
    <col min="4111" max="4113" width="10.19921875" style="8" customWidth="1"/>
    <col min="4114" max="4114" width="8.19921875" style="8" customWidth="1"/>
    <col min="4115" max="4352" width="10" style="8"/>
    <col min="4353" max="4353" width="14.8984375" style="8" customWidth="1"/>
    <col min="4354" max="4354" width="10" style="8"/>
    <col min="4355" max="4355" width="11.796875" style="8" customWidth="1"/>
    <col min="4356" max="4356" width="9.44921875" style="8" customWidth="1"/>
    <col min="4357" max="4357" width="8" style="8" customWidth="1"/>
    <col min="4358" max="4358" width="8.19921875" style="8" customWidth="1"/>
    <col min="4359" max="4359" width="9.6484375" style="8" customWidth="1"/>
    <col min="4360" max="4360" width="8.546875" style="8" customWidth="1"/>
    <col min="4361" max="4361" width="8.34765625" style="8" customWidth="1"/>
    <col min="4362" max="4363" width="7.44921875" style="8" customWidth="1"/>
    <col min="4364" max="4364" width="8.546875" style="8" customWidth="1"/>
    <col min="4365" max="4365" width="7.19921875" style="8" customWidth="1"/>
    <col min="4366" max="4366" width="6.546875" style="8" customWidth="1"/>
    <col min="4367" max="4369" width="10.19921875" style="8" customWidth="1"/>
    <col min="4370" max="4370" width="8.19921875" style="8" customWidth="1"/>
    <col min="4371" max="4608" width="10" style="8"/>
    <col min="4609" max="4609" width="14.8984375" style="8" customWidth="1"/>
    <col min="4610" max="4610" width="10" style="8"/>
    <col min="4611" max="4611" width="11.796875" style="8" customWidth="1"/>
    <col min="4612" max="4612" width="9.44921875" style="8" customWidth="1"/>
    <col min="4613" max="4613" width="8" style="8" customWidth="1"/>
    <col min="4614" max="4614" width="8.19921875" style="8" customWidth="1"/>
    <col min="4615" max="4615" width="9.6484375" style="8" customWidth="1"/>
    <col min="4616" max="4616" width="8.546875" style="8" customWidth="1"/>
    <col min="4617" max="4617" width="8.34765625" style="8" customWidth="1"/>
    <col min="4618" max="4619" width="7.44921875" style="8" customWidth="1"/>
    <col min="4620" max="4620" width="8.546875" style="8" customWidth="1"/>
    <col min="4621" max="4621" width="7.19921875" style="8" customWidth="1"/>
    <col min="4622" max="4622" width="6.546875" style="8" customWidth="1"/>
    <col min="4623" max="4625" width="10.19921875" style="8" customWidth="1"/>
    <col min="4626" max="4626" width="8.19921875" style="8" customWidth="1"/>
    <col min="4627" max="4864" width="10" style="8"/>
    <col min="4865" max="4865" width="14.8984375" style="8" customWidth="1"/>
    <col min="4866" max="4866" width="10" style="8"/>
    <col min="4867" max="4867" width="11.796875" style="8" customWidth="1"/>
    <col min="4868" max="4868" width="9.44921875" style="8" customWidth="1"/>
    <col min="4869" max="4869" width="8" style="8" customWidth="1"/>
    <col min="4870" max="4870" width="8.19921875" style="8" customWidth="1"/>
    <col min="4871" max="4871" width="9.6484375" style="8" customWidth="1"/>
    <col min="4872" max="4872" width="8.546875" style="8" customWidth="1"/>
    <col min="4873" max="4873" width="8.34765625" style="8" customWidth="1"/>
    <col min="4874" max="4875" width="7.44921875" style="8" customWidth="1"/>
    <col min="4876" max="4876" width="8.546875" style="8" customWidth="1"/>
    <col min="4877" max="4877" width="7.19921875" style="8" customWidth="1"/>
    <col min="4878" max="4878" width="6.546875" style="8" customWidth="1"/>
    <col min="4879" max="4881" width="10.19921875" style="8" customWidth="1"/>
    <col min="4882" max="4882" width="8.19921875" style="8" customWidth="1"/>
    <col min="4883" max="5120" width="10" style="8"/>
    <col min="5121" max="5121" width="14.8984375" style="8" customWidth="1"/>
    <col min="5122" max="5122" width="10" style="8"/>
    <col min="5123" max="5123" width="11.796875" style="8" customWidth="1"/>
    <col min="5124" max="5124" width="9.44921875" style="8" customWidth="1"/>
    <col min="5125" max="5125" width="8" style="8" customWidth="1"/>
    <col min="5126" max="5126" width="8.19921875" style="8" customWidth="1"/>
    <col min="5127" max="5127" width="9.6484375" style="8" customWidth="1"/>
    <col min="5128" max="5128" width="8.546875" style="8" customWidth="1"/>
    <col min="5129" max="5129" width="8.34765625" style="8" customWidth="1"/>
    <col min="5130" max="5131" width="7.44921875" style="8" customWidth="1"/>
    <col min="5132" max="5132" width="8.546875" style="8" customWidth="1"/>
    <col min="5133" max="5133" width="7.19921875" style="8" customWidth="1"/>
    <col min="5134" max="5134" width="6.546875" style="8" customWidth="1"/>
    <col min="5135" max="5137" width="10.19921875" style="8" customWidth="1"/>
    <col min="5138" max="5138" width="8.19921875" style="8" customWidth="1"/>
    <col min="5139" max="5376" width="10" style="8"/>
    <col min="5377" max="5377" width="14.8984375" style="8" customWidth="1"/>
    <col min="5378" max="5378" width="10" style="8"/>
    <col min="5379" max="5379" width="11.796875" style="8" customWidth="1"/>
    <col min="5380" max="5380" width="9.44921875" style="8" customWidth="1"/>
    <col min="5381" max="5381" width="8" style="8" customWidth="1"/>
    <col min="5382" max="5382" width="8.19921875" style="8" customWidth="1"/>
    <col min="5383" max="5383" width="9.6484375" style="8" customWidth="1"/>
    <col min="5384" max="5384" width="8.546875" style="8" customWidth="1"/>
    <col min="5385" max="5385" width="8.34765625" style="8" customWidth="1"/>
    <col min="5386" max="5387" width="7.44921875" style="8" customWidth="1"/>
    <col min="5388" max="5388" width="8.546875" style="8" customWidth="1"/>
    <col min="5389" max="5389" width="7.19921875" style="8" customWidth="1"/>
    <col min="5390" max="5390" width="6.546875" style="8" customWidth="1"/>
    <col min="5391" max="5393" width="10.19921875" style="8" customWidth="1"/>
    <col min="5394" max="5394" width="8.19921875" style="8" customWidth="1"/>
    <col min="5395" max="5632" width="10" style="8"/>
    <col min="5633" max="5633" width="14.8984375" style="8" customWidth="1"/>
    <col min="5634" max="5634" width="10" style="8"/>
    <col min="5635" max="5635" width="11.796875" style="8" customWidth="1"/>
    <col min="5636" max="5636" width="9.44921875" style="8" customWidth="1"/>
    <col min="5637" max="5637" width="8" style="8" customWidth="1"/>
    <col min="5638" max="5638" width="8.19921875" style="8" customWidth="1"/>
    <col min="5639" max="5639" width="9.6484375" style="8" customWidth="1"/>
    <col min="5640" max="5640" width="8.546875" style="8" customWidth="1"/>
    <col min="5641" max="5641" width="8.34765625" style="8" customWidth="1"/>
    <col min="5642" max="5643" width="7.44921875" style="8" customWidth="1"/>
    <col min="5644" max="5644" width="8.546875" style="8" customWidth="1"/>
    <col min="5645" max="5645" width="7.19921875" style="8" customWidth="1"/>
    <col min="5646" max="5646" width="6.546875" style="8" customWidth="1"/>
    <col min="5647" max="5649" width="10.19921875" style="8" customWidth="1"/>
    <col min="5650" max="5650" width="8.19921875" style="8" customWidth="1"/>
    <col min="5651" max="5888" width="10" style="8"/>
    <col min="5889" max="5889" width="14.8984375" style="8" customWidth="1"/>
    <col min="5890" max="5890" width="10" style="8"/>
    <col min="5891" max="5891" width="11.796875" style="8" customWidth="1"/>
    <col min="5892" max="5892" width="9.44921875" style="8" customWidth="1"/>
    <col min="5893" max="5893" width="8" style="8" customWidth="1"/>
    <col min="5894" max="5894" width="8.19921875" style="8" customWidth="1"/>
    <col min="5895" max="5895" width="9.6484375" style="8" customWidth="1"/>
    <col min="5896" max="5896" width="8.546875" style="8" customWidth="1"/>
    <col min="5897" max="5897" width="8.34765625" style="8" customWidth="1"/>
    <col min="5898" max="5899" width="7.44921875" style="8" customWidth="1"/>
    <col min="5900" max="5900" width="8.546875" style="8" customWidth="1"/>
    <col min="5901" max="5901" width="7.19921875" style="8" customWidth="1"/>
    <col min="5902" max="5902" width="6.546875" style="8" customWidth="1"/>
    <col min="5903" max="5905" width="10.19921875" style="8" customWidth="1"/>
    <col min="5906" max="5906" width="8.19921875" style="8" customWidth="1"/>
    <col min="5907" max="6144" width="10" style="8"/>
    <col min="6145" max="6145" width="14.8984375" style="8" customWidth="1"/>
    <col min="6146" max="6146" width="10" style="8"/>
    <col min="6147" max="6147" width="11.796875" style="8" customWidth="1"/>
    <col min="6148" max="6148" width="9.44921875" style="8" customWidth="1"/>
    <col min="6149" max="6149" width="8" style="8" customWidth="1"/>
    <col min="6150" max="6150" width="8.19921875" style="8" customWidth="1"/>
    <col min="6151" max="6151" width="9.6484375" style="8" customWidth="1"/>
    <col min="6152" max="6152" width="8.546875" style="8" customWidth="1"/>
    <col min="6153" max="6153" width="8.34765625" style="8" customWidth="1"/>
    <col min="6154" max="6155" width="7.44921875" style="8" customWidth="1"/>
    <col min="6156" max="6156" width="8.546875" style="8" customWidth="1"/>
    <col min="6157" max="6157" width="7.19921875" style="8" customWidth="1"/>
    <col min="6158" max="6158" width="6.546875" style="8" customWidth="1"/>
    <col min="6159" max="6161" width="10.19921875" style="8" customWidth="1"/>
    <col min="6162" max="6162" width="8.19921875" style="8" customWidth="1"/>
    <col min="6163" max="6400" width="10" style="8"/>
    <col min="6401" max="6401" width="14.8984375" style="8" customWidth="1"/>
    <col min="6402" max="6402" width="10" style="8"/>
    <col min="6403" max="6403" width="11.796875" style="8" customWidth="1"/>
    <col min="6404" max="6404" width="9.44921875" style="8" customWidth="1"/>
    <col min="6405" max="6405" width="8" style="8" customWidth="1"/>
    <col min="6406" max="6406" width="8.19921875" style="8" customWidth="1"/>
    <col min="6407" max="6407" width="9.6484375" style="8" customWidth="1"/>
    <col min="6408" max="6408" width="8.546875" style="8" customWidth="1"/>
    <col min="6409" max="6409" width="8.34765625" style="8" customWidth="1"/>
    <col min="6410" max="6411" width="7.44921875" style="8" customWidth="1"/>
    <col min="6412" max="6412" width="8.546875" style="8" customWidth="1"/>
    <col min="6413" max="6413" width="7.19921875" style="8" customWidth="1"/>
    <col min="6414" max="6414" width="6.546875" style="8" customWidth="1"/>
    <col min="6415" max="6417" width="10.19921875" style="8" customWidth="1"/>
    <col min="6418" max="6418" width="8.19921875" style="8" customWidth="1"/>
    <col min="6419" max="6656" width="10" style="8"/>
    <col min="6657" max="6657" width="14.8984375" style="8" customWidth="1"/>
    <col min="6658" max="6658" width="10" style="8"/>
    <col min="6659" max="6659" width="11.796875" style="8" customWidth="1"/>
    <col min="6660" max="6660" width="9.44921875" style="8" customWidth="1"/>
    <col min="6661" max="6661" width="8" style="8" customWidth="1"/>
    <col min="6662" max="6662" width="8.19921875" style="8" customWidth="1"/>
    <col min="6663" max="6663" width="9.6484375" style="8" customWidth="1"/>
    <col min="6664" max="6664" width="8.546875" style="8" customWidth="1"/>
    <col min="6665" max="6665" width="8.34765625" style="8" customWidth="1"/>
    <col min="6666" max="6667" width="7.44921875" style="8" customWidth="1"/>
    <col min="6668" max="6668" width="8.546875" style="8" customWidth="1"/>
    <col min="6669" max="6669" width="7.19921875" style="8" customWidth="1"/>
    <col min="6670" max="6670" width="6.546875" style="8" customWidth="1"/>
    <col min="6671" max="6673" width="10.19921875" style="8" customWidth="1"/>
    <col min="6674" max="6674" width="8.19921875" style="8" customWidth="1"/>
    <col min="6675" max="6912" width="10" style="8"/>
    <col min="6913" max="6913" width="14.8984375" style="8" customWidth="1"/>
    <col min="6914" max="6914" width="10" style="8"/>
    <col min="6915" max="6915" width="11.796875" style="8" customWidth="1"/>
    <col min="6916" max="6916" width="9.44921875" style="8" customWidth="1"/>
    <col min="6917" max="6917" width="8" style="8" customWidth="1"/>
    <col min="6918" max="6918" width="8.19921875" style="8" customWidth="1"/>
    <col min="6919" max="6919" width="9.6484375" style="8" customWidth="1"/>
    <col min="6920" max="6920" width="8.546875" style="8" customWidth="1"/>
    <col min="6921" max="6921" width="8.34765625" style="8" customWidth="1"/>
    <col min="6922" max="6923" width="7.44921875" style="8" customWidth="1"/>
    <col min="6924" max="6924" width="8.546875" style="8" customWidth="1"/>
    <col min="6925" max="6925" width="7.19921875" style="8" customWidth="1"/>
    <col min="6926" max="6926" width="6.546875" style="8" customWidth="1"/>
    <col min="6927" max="6929" width="10.19921875" style="8" customWidth="1"/>
    <col min="6930" max="6930" width="8.19921875" style="8" customWidth="1"/>
    <col min="6931" max="7168" width="10" style="8"/>
    <col min="7169" max="7169" width="14.8984375" style="8" customWidth="1"/>
    <col min="7170" max="7170" width="10" style="8"/>
    <col min="7171" max="7171" width="11.796875" style="8" customWidth="1"/>
    <col min="7172" max="7172" width="9.44921875" style="8" customWidth="1"/>
    <col min="7173" max="7173" width="8" style="8" customWidth="1"/>
    <col min="7174" max="7174" width="8.19921875" style="8" customWidth="1"/>
    <col min="7175" max="7175" width="9.6484375" style="8" customWidth="1"/>
    <col min="7176" max="7176" width="8.546875" style="8" customWidth="1"/>
    <col min="7177" max="7177" width="8.34765625" style="8" customWidth="1"/>
    <col min="7178" max="7179" width="7.44921875" style="8" customWidth="1"/>
    <col min="7180" max="7180" width="8.546875" style="8" customWidth="1"/>
    <col min="7181" max="7181" width="7.19921875" style="8" customWidth="1"/>
    <col min="7182" max="7182" width="6.546875" style="8" customWidth="1"/>
    <col min="7183" max="7185" width="10.19921875" style="8" customWidth="1"/>
    <col min="7186" max="7186" width="8.19921875" style="8" customWidth="1"/>
    <col min="7187" max="7424" width="10" style="8"/>
    <col min="7425" max="7425" width="14.8984375" style="8" customWidth="1"/>
    <col min="7426" max="7426" width="10" style="8"/>
    <col min="7427" max="7427" width="11.796875" style="8" customWidth="1"/>
    <col min="7428" max="7428" width="9.44921875" style="8" customWidth="1"/>
    <col min="7429" max="7429" width="8" style="8" customWidth="1"/>
    <col min="7430" max="7430" width="8.19921875" style="8" customWidth="1"/>
    <col min="7431" max="7431" width="9.6484375" style="8" customWidth="1"/>
    <col min="7432" max="7432" width="8.546875" style="8" customWidth="1"/>
    <col min="7433" max="7433" width="8.34765625" style="8" customWidth="1"/>
    <col min="7434" max="7435" width="7.44921875" style="8" customWidth="1"/>
    <col min="7436" max="7436" width="8.546875" style="8" customWidth="1"/>
    <col min="7437" max="7437" width="7.19921875" style="8" customWidth="1"/>
    <col min="7438" max="7438" width="6.546875" style="8" customWidth="1"/>
    <col min="7439" max="7441" width="10.19921875" style="8" customWidth="1"/>
    <col min="7442" max="7442" width="8.19921875" style="8" customWidth="1"/>
    <col min="7443" max="7680" width="10" style="8"/>
    <col min="7681" max="7681" width="14.8984375" style="8" customWidth="1"/>
    <col min="7682" max="7682" width="10" style="8"/>
    <col min="7683" max="7683" width="11.796875" style="8" customWidth="1"/>
    <col min="7684" max="7684" width="9.44921875" style="8" customWidth="1"/>
    <col min="7685" max="7685" width="8" style="8" customWidth="1"/>
    <col min="7686" max="7686" width="8.19921875" style="8" customWidth="1"/>
    <col min="7687" max="7687" width="9.6484375" style="8" customWidth="1"/>
    <col min="7688" max="7688" width="8.546875" style="8" customWidth="1"/>
    <col min="7689" max="7689" width="8.34765625" style="8" customWidth="1"/>
    <col min="7690" max="7691" width="7.44921875" style="8" customWidth="1"/>
    <col min="7692" max="7692" width="8.546875" style="8" customWidth="1"/>
    <col min="7693" max="7693" width="7.19921875" style="8" customWidth="1"/>
    <col min="7694" max="7694" width="6.546875" style="8" customWidth="1"/>
    <col min="7695" max="7697" width="10.19921875" style="8" customWidth="1"/>
    <col min="7698" max="7698" width="8.19921875" style="8" customWidth="1"/>
    <col min="7699" max="7936" width="10" style="8"/>
    <col min="7937" max="7937" width="14.8984375" style="8" customWidth="1"/>
    <col min="7938" max="7938" width="10" style="8"/>
    <col min="7939" max="7939" width="11.796875" style="8" customWidth="1"/>
    <col min="7940" max="7940" width="9.44921875" style="8" customWidth="1"/>
    <col min="7941" max="7941" width="8" style="8" customWidth="1"/>
    <col min="7942" max="7942" width="8.19921875" style="8" customWidth="1"/>
    <col min="7943" max="7943" width="9.6484375" style="8" customWidth="1"/>
    <col min="7944" max="7944" width="8.546875" style="8" customWidth="1"/>
    <col min="7945" max="7945" width="8.34765625" style="8" customWidth="1"/>
    <col min="7946" max="7947" width="7.44921875" style="8" customWidth="1"/>
    <col min="7948" max="7948" width="8.546875" style="8" customWidth="1"/>
    <col min="7949" max="7949" width="7.19921875" style="8" customWidth="1"/>
    <col min="7950" max="7950" width="6.546875" style="8" customWidth="1"/>
    <col min="7951" max="7953" width="10.19921875" style="8" customWidth="1"/>
    <col min="7954" max="7954" width="8.19921875" style="8" customWidth="1"/>
    <col min="7955" max="8192" width="10" style="8"/>
    <col min="8193" max="8193" width="14.8984375" style="8" customWidth="1"/>
    <col min="8194" max="8194" width="10" style="8"/>
    <col min="8195" max="8195" width="11.796875" style="8" customWidth="1"/>
    <col min="8196" max="8196" width="9.44921875" style="8" customWidth="1"/>
    <col min="8197" max="8197" width="8" style="8" customWidth="1"/>
    <col min="8198" max="8198" width="8.19921875" style="8" customWidth="1"/>
    <col min="8199" max="8199" width="9.6484375" style="8" customWidth="1"/>
    <col min="8200" max="8200" width="8.546875" style="8" customWidth="1"/>
    <col min="8201" max="8201" width="8.34765625" style="8" customWidth="1"/>
    <col min="8202" max="8203" width="7.44921875" style="8" customWidth="1"/>
    <col min="8204" max="8204" width="8.546875" style="8" customWidth="1"/>
    <col min="8205" max="8205" width="7.19921875" style="8" customWidth="1"/>
    <col min="8206" max="8206" width="6.546875" style="8" customWidth="1"/>
    <col min="8207" max="8209" width="10.19921875" style="8" customWidth="1"/>
    <col min="8210" max="8210" width="8.19921875" style="8" customWidth="1"/>
    <col min="8211" max="8448" width="10" style="8"/>
    <col min="8449" max="8449" width="14.8984375" style="8" customWidth="1"/>
    <col min="8450" max="8450" width="10" style="8"/>
    <col min="8451" max="8451" width="11.796875" style="8" customWidth="1"/>
    <col min="8452" max="8452" width="9.44921875" style="8" customWidth="1"/>
    <col min="8453" max="8453" width="8" style="8" customWidth="1"/>
    <col min="8454" max="8454" width="8.19921875" style="8" customWidth="1"/>
    <col min="8455" max="8455" width="9.6484375" style="8" customWidth="1"/>
    <col min="8456" max="8456" width="8.546875" style="8" customWidth="1"/>
    <col min="8457" max="8457" width="8.34765625" style="8" customWidth="1"/>
    <col min="8458" max="8459" width="7.44921875" style="8" customWidth="1"/>
    <col min="8460" max="8460" width="8.546875" style="8" customWidth="1"/>
    <col min="8461" max="8461" width="7.19921875" style="8" customWidth="1"/>
    <col min="8462" max="8462" width="6.546875" style="8" customWidth="1"/>
    <col min="8463" max="8465" width="10.19921875" style="8" customWidth="1"/>
    <col min="8466" max="8466" width="8.19921875" style="8" customWidth="1"/>
    <col min="8467" max="8704" width="10" style="8"/>
    <col min="8705" max="8705" width="14.8984375" style="8" customWidth="1"/>
    <col min="8706" max="8706" width="10" style="8"/>
    <col min="8707" max="8707" width="11.796875" style="8" customWidth="1"/>
    <col min="8708" max="8708" width="9.44921875" style="8" customWidth="1"/>
    <col min="8709" max="8709" width="8" style="8" customWidth="1"/>
    <col min="8710" max="8710" width="8.19921875" style="8" customWidth="1"/>
    <col min="8711" max="8711" width="9.6484375" style="8" customWidth="1"/>
    <col min="8712" max="8712" width="8.546875" style="8" customWidth="1"/>
    <col min="8713" max="8713" width="8.34765625" style="8" customWidth="1"/>
    <col min="8714" max="8715" width="7.44921875" style="8" customWidth="1"/>
    <col min="8716" max="8716" width="8.546875" style="8" customWidth="1"/>
    <col min="8717" max="8717" width="7.19921875" style="8" customWidth="1"/>
    <col min="8718" max="8718" width="6.546875" style="8" customWidth="1"/>
    <col min="8719" max="8721" width="10.19921875" style="8" customWidth="1"/>
    <col min="8722" max="8722" width="8.19921875" style="8" customWidth="1"/>
    <col min="8723" max="8960" width="10" style="8"/>
    <col min="8961" max="8961" width="14.8984375" style="8" customWidth="1"/>
    <col min="8962" max="8962" width="10" style="8"/>
    <col min="8963" max="8963" width="11.796875" style="8" customWidth="1"/>
    <col min="8964" max="8964" width="9.44921875" style="8" customWidth="1"/>
    <col min="8965" max="8965" width="8" style="8" customWidth="1"/>
    <col min="8966" max="8966" width="8.19921875" style="8" customWidth="1"/>
    <col min="8967" max="8967" width="9.6484375" style="8" customWidth="1"/>
    <col min="8968" max="8968" width="8.546875" style="8" customWidth="1"/>
    <col min="8969" max="8969" width="8.34765625" style="8" customWidth="1"/>
    <col min="8970" max="8971" width="7.44921875" style="8" customWidth="1"/>
    <col min="8972" max="8972" width="8.546875" style="8" customWidth="1"/>
    <col min="8973" max="8973" width="7.19921875" style="8" customWidth="1"/>
    <col min="8974" max="8974" width="6.546875" style="8" customWidth="1"/>
    <col min="8975" max="8977" width="10.19921875" style="8" customWidth="1"/>
    <col min="8978" max="8978" width="8.19921875" style="8" customWidth="1"/>
    <col min="8979" max="9216" width="10" style="8"/>
    <col min="9217" max="9217" width="14.8984375" style="8" customWidth="1"/>
    <col min="9218" max="9218" width="10" style="8"/>
    <col min="9219" max="9219" width="11.796875" style="8" customWidth="1"/>
    <col min="9220" max="9220" width="9.44921875" style="8" customWidth="1"/>
    <col min="9221" max="9221" width="8" style="8" customWidth="1"/>
    <col min="9222" max="9222" width="8.19921875" style="8" customWidth="1"/>
    <col min="9223" max="9223" width="9.6484375" style="8" customWidth="1"/>
    <col min="9224" max="9224" width="8.546875" style="8" customWidth="1"/>
    <col min="9225" max="9225" width="8.34765625" style="8" customWidth="1"/>
    <col min="9226" max="9227" width="7.44921875" style="8" customWidth="1"/>
    <col min="9228" max="9228" width="8.546875" style="8" customWidth="1"/>
    <col min="9229" max="9229" width="7.19921875" style="8" customWidth="1"/>
    <col min="9230" max="9230" width="6.546875" style="8" customWidth="1"/>
    <col min="9231" max="9233" width="10.19921875" style="8" customWidth="1"/>
    <col min="9234" max="9234" width="8.19921875" style="8" customWidth="1"/>
    <col min="9235" max="9472" width="10" style="8"/>
    <col min="9473" max="9473" width="14.8984375" style="8" customWidth="1"/>
    <col min="9474" max="9474" width="10" style="8"/>
    <col min="9475" max="9475" width="11.796875" style="8" customWidth="1"/>
    <col min="9476" max="9476" width="9.44921875" style="8" customWidth="1"/>
    <col min="9477" max="9477" width="8" style="8" customWidth="1"/>
    <col min="9478" max="9478" width="8.19921875" style="8" customWidth="1"/>
    <col min="9479" max="9479" width="9.6484375" style="8" customWidth="1"/>
    <col min="9480" max="9480" width="8.546875" style="8" customWidth="1"/>
    <col min="9481" max="9481" width="8.34765625" style="8" customWidth="1"/>
    <col min="9482" max="9483" width="7.44921875" style="8" customWidth="1"/>
    <col min="9484" max="9484" width="8.546875" style="8" customWidth="1"/>
    <col min="9485" max="9485" width="7.19921875" style="8" customWidth="1"/>
    <col min="9486" max="9486" width="6.546875" style="8" customWidth="1"/>
    <col min="9487" max="9489" width="10.19921875" style="8" customWidth="1"/>
    <col min="9490" max="9490" width="8.19921875" style="8" customWidth="1"/>
    <col min="9491" max="9728" width="10" style="8"/>
    <col min="9729" max="9729" width="14.8984375" style="8" customWidth="1"/>
    <col min="9730" max="9730" width="10" style="8"/>
    <col min="9731" max="9731" width="11.796875" style="8" customWidth="1"/>
    <col min="9732" max="9732" width="9.44921875" style="8" customWidth="1"/>
    <col min="9733" max="9733" width="8" style="8" customWidth="1"/>
    <col min="9734" max="9734" width="8.19921875" style="8" customWidth="1"/>
    <col min="9735" max="9735" width="9.6484375" style="8" customWidth="1"/>
    <col min="9736" max="9736" width="8.546875" style="8" customWidth="1"/>
    <col min="9737" max="9737" width="8.34765625" style="8" customWidth="1"/>
    <col min="9738" max="9739" width="7.44921875" style="8" customWidth="1"/>
    <col min="9740" max="9740" width="8.546875" style="8" customWidth="1"/>
    <col min="9741" max="9741" width="7.19921875" style="8" customWidth="1"/>
    <col min="9742" max="9742" width="6.546875" style="8" customWidth="1"/>
    <col min="9743" max="9745" width="10.19921875" style="8" customWidth="1"/>
    <col min="9746" max="9746" width="8.19921875" style="8" customWidth="1"/>
    <col min="9747" max="9984" width="10" style="8"/>
    <col min="9985" max="9985" width="14.8984375" style="8" customWidth="1"/>
    <col min="9986" max="9986" width="10" style="8"/>
    <col min="9987" max="9987" width="11.796875" style="8" customWidth="1"/>
    <col min="9988" max="9988" width="9.44921875" style="8" customWidth="1"/>
    <col min="9989" max="9989" width="8" style="8" customWidth="1"/>
    <col min="9990" max="9990" width="8.19921875" style="8" customWidth="1"/>
    <col min="9991" max="9991" width="9.6484375" style="8" customWidth="1"/>
    <col min="9992" max="9992" width="8.546875" style="8" customWidth="1"/>
    <col min="9993" max="9993" width="8.34765625" style="8" customWidth="1"/>
    <col min="9994" max="9995" width="7.44921875" style="8" customWidth="1"/>
    <col min="9996" max="9996" width="8.546875" style="8" customWidth="1"/>
    <col min="9997" max="9997" width="7.19921875" style="8" customWidth="1"/>
    <col min="9998" max="9998" width="6.546875" style="8" customWidth="1"/>
    <col min="9999" max="10001" width="10.19921875" style="8" customWidth="1"/>
    <col min="10002" max="10002" width="8.19921875" style="8" customWidth="1"/>
    <col min="10003" max="10240" width="10" style="8"/>
    <col min="10241" max="10241" width="14.8984375" style="8" customWidth="1"/>
    <col min="10242" max="10242" width="10" style="8"/>
    <col min="10243" max="10243" width="11.796875" style="8" customWidth="1"/>
    <col min="10244" max="10244" width="9.44921875" style="8" customWidth="1"/>
    <col min="10245" max="10245" width="8" style="8" customWidth="1"/>
    <col min="10246" max="10246" width="8.19921875" style="8" customWidth="1"/>
    <col min="10247" max="10247" width="9.6484375" style="8" customWidth="1"/>
    <col min="10248" max="10248" width="8.546875" style="8" customWidth="1"/>
    <col min="10249" max="10249" width="8.34765625" style="8" customWidth="1"/>
    <col min="10250" max="10251" width="7.44921875" style="8" customWidth="1"/>
    <col min="10252" max="10252" width="8.546875" style="8" customWidth="1"/>
    <col min="10253" max="10253" width="7.19921875" style="8" customWidth="1"/>
    <col min="10254" max="10254" width="6.546875" style="8" customWidth="1"/>
    <col min="10255" max="10257" width="10.19921875" style="8" customWidth="1"/>
    <col min="10258" max="10258" width="8.19921875" style="8" customWidth="1"/>
    <col min="10259" max="10496" width="10" style="8"/>
    <col min="10497" max="10497" width="14.8984375" style="8" customWidth="1"/>
    <col min="10498" max="10498" width="10" style="8"/>
    <col min="10499" max="10499" width="11.796875" style="8" customWidth="1"/>
    <col min="10500" max="10500" width="9.44921875" style="8" customWidth="1"/>
    <col min="10501" max="10501" width="8" style="8" customWidth="1"/>
    <col min="10502" max="10502" width="8.19921875" style="8" customWidth="1"/>
    <col min="10503" max="10503" width="9.6484375" style="8" customWidth="1"/>
    <col min="10504" max="10504" width="8.546875" style="8" customWidth="1"/>
    <col min="10505" max="10505" width="8.34765625" style="8" customWidth="1"/>
    <col min="10506" max="10507" width="7.44921875" style="8" customWidth="1"/>
    <col min="10508" max="10508" width="8.546875" style="8" customWidth="1"/>
    <col min="10509" max="10509" width="7.19921875" style="8" customWidth="1"/>
    <col min="10510" max="10510" width="6.546875" style="8" customWidth="1"/>
    <col min="10511" max="10513" width="10.19921875" style="8" customWidth="1"/>
    <col min="10514" max="10514" width="8.19921875" style="8" customWidth="1"/>
    <col min="10515" max="10752" width="10" style="8"/>
    <col min="10753" max="10753" width="14.8984375" style="8" customWidth="1"/>
    <col min="10754" max="10754" width="10" style="8"/>
    <col min="10755" max="10755" width="11.796875" style="8" customWidth="1"/>
    <col min="10756" max="10756" width="9.44921875" style="8" customWidth="1"/>
    <col min="10757" max="10757" width="8" style="8" customWidth="1"/>
    <col min="10758" max="10758" width="8.19921875" style="8" customWidth="1"/>
    <col min="10759" max="10759" width="9.6484375" style="8" customWidth="1"/>
    <col min="10760" max="10760" width="8.546875" style="8" customWidth="1"/>
    <col min="10761" max="10761" width="8.34765625" style="8" customWidth="1"/>
    <col min="10762" max="10763" width="7.44921875" style="8" customWidth="1"/>
    <col min="10764" max="10764" width="8.546875" style="8" customWidth="1"/>
    <col min="10765" max="10765" width="7.19921875" style="8" customWidth="1"/>
    <col min="10766" max="10766" width="6.546875" style="8" customWidth="1"/>
    <col min="10767" max="10769" width="10.19921875" style="8" customWidth="1"/>
    <col min="10770" max="10770" width="8.19921875" style="8" customWidth="1"/>
    <col min="10771" max="11008" width="10" style="8"/>
    <col min="11009" max="11009" width="14.8984375" style="8" customWidth="1"/>
    <col min="11010" max="11010" width="10" style="8"/>
    <col min="11011" max="11011" width="11.796875" style="8" customWidth="1"/>
    <col min="11012" max="11012" width="9.44921875" style="8" customWidth="1"/>
    <col min="11013" max="11013" width="8" style="8" customWidth="1"/>
    <col min="11014" max="11014" width="8.19921875" style="8" customWidth="1"/>
    <col min="11015" max="11015" width="9.6484375" style="8" customWidth="1"/>
    <col min="11016" max="11016" width="8.546875" style="8" customWidth="1"/>
    <col min="11017" max="11017" width="8.34765625" style="8" customWidth="1"/>
    <col min="11018" max="11019" width="7.44921875" style="8" customWidth="1"/>
    <col min="11020" max="11020" width="8.546875" style="8" customWidth="1"/>
    <col min="11021" max="11021" width="7.19921875" style="8" customWidth="1"/>
    <col min="11022" max="11022" width="6.546875" style="8" customWidth="1"/>
    <col min="11023" max="11025" width="10.19921875" style="8" customWidth="1"/>
    <col min="11026" max="11026" width="8.19921875" style="8" customWidth="1"/>
    <col min="11027" max="11264" width="10" style="8"/>
    <col min="11265" max="11265" width="14.8984375" style="8" customWidth="1"/>
    <col min="11266" max="11266" width="10" style="8"/>
    <col min="11267" max="11267" width="11.796875" style="8" customWidth="1"/>
    <col min="11268" max="11268" width="9.44921875" style="8" customWidth="1"/>
    <col min="11269" max="11269" width="8" style="8" customWidth="1"/>
    <col min="11270" max="11270" width="8.19921875" style="8" customWidth="1"/>
    <col min="11271" max="11271" width="9.6484375" style="8" customWidth="1"/>
    <col min="11272" max="11272" width="8.546875" style="8" customWidth="1"/>
    <col min="11273" max="11273" width="8.34765625" style="8" customWidth="1"/>
    <col min="11274" max="11275" width="7.44921875" style="8" customWidth="1"/>
    <col min="11276" max="11276" width="8.546875" style="8" customWidth="1"/>
    <col min="11277" max="11277" width="7.19921875" style="8" customWidth="1"/>
    <col min="11278" max="11278" width="6.546875" style="8" customWidth="1"/>
    <col min="11279" max="11281" width="10.19921875" style="8" customWidth="1"/>
    <col min="11282" max="11282" width="8.19921875" style="8" customWidth="1"/>
    <col min="11283" max="11520" width="10" style="8"/>
    <col min="11521" max="11521" width="14.8984375" style="8" customWidth="1"/>
    <col min="11522" max="11522" width="10" style="8"/>
    <col min="11523" max="11523" width="11.796875" style="8" customWidth="1"/>
    <col min="11524" max="11524" width="9.44921875" style="8" customWidth="1"/>
    <col min="11525" max="11525" width="8" style="8" customWidth="1"/>
    <col min="11526" max="11526" width="8.19921875" style="8" customWidth="1"/>
    <col min="11527" max="11527" width="9.6484375" style="8" customWidth="1"/>
    <col min="11528" max="11528" width="8.546875" style="8" customWidth="1"/>
    <col min="11529" max="11529" width="8.34765625" style="8" customWidth="1"/>
    <col min="11530" max="11531" width="7.44921875" style="8" customWidth="1"/>
    <col min="11532" max="11532" width="8.546875" style="8" customWidth="1"/>
    <col min="11533" max="11533" width="7.19921875" style="8" customWidth="1"/>
    <col min="11534" max="11534" width="6.546875" style="8" customWidth="1"/>
    <col min="11535" max="11537" width="10.19921875" style="8" customWidth="1"/>
    <col min="11538" max="11538" width="8.19921875" style="8" customWidth="1"/>
    <col min="11539" max="11776" width="10" style="8"/>
    <col min="11777" max="11777" width="14.8984375" style="8" customWidth="1"/>
    <col min="11778" max="11778" width="10" style="8"/>
    <col min="11779" max="11779" width="11.796875" style="8" customWidth="1"/>
    <col min="11780" max="11780" width="9.44921875" style="8" customWidth="1"/>
    <col min="11781" max="11781" width="8" style="8" customWidth="1"/>
    <col min="11782" max="11782" width="8.19921875" style="8" customWidth="1"/>
    <col min="11783" max="11783" width="9.6484375" style="8" customWidth="1"/>
    <col min="11784" max="11784" width="8.546875" style="8" customWidth="1"/>
    <col min="11785" max="11785" width="8.34765625" style="8" customWidth="1"/>
    <col min="11786" max="11787" width="7.44921875" style="8" customWidth="1"/>
    <col min="11788" max="11788" width="8.546875" style="8" customWidth="1"/>
    <col min="11789" max="11789" width="7.19921875" style="8" customWidth="1"/>
    <col min="11790" max="11790" width="6.546875" style="8" customWidth="1"/>
    <col min="11791" max="11793" width="10.19921875" style="8" customWidth="1"/>
    <col min="11794" max="11794" width="8.19921875" style="8" customWidth="1"/>
    <col min="11795" max="12032" width="10" style="8"/>
    <col min="12033" max="12033" width="14.8984375" style="8" customWidth="1"/>
    <col min="12034" max="12034" width="10" style="8"/>
    <col min="12035" max="12035" width="11.796875" style="8" customWidth="1"/>
    <col min="12036" max="12036" width="9.44921875" style="8" customWidth="1"/>
    <col min="12037" max="12037" width="8" style="8" customWidth="1"/>
    <col min="12038" max="12038" width="8.19921875" style="8" customWidth="1"/>
    <col min="12039" max="12039" width="9.6484375" style="8" customWidth="1"/>
    <col min="12040" max="12040" width="8.546875" style="8" customWidth="1"/>
    <col min="12041" max="12041" width="8.34765625" style="8" customWidth="1"/>
    <col min="12042" max="12043" width="7.44921875" style="8" customWidth="1"/>
    <col min="12044" max="12044" width="8.546875" style="8" customWidth="1"/>
    <col min="12045" max="12045" width="7.19921875" style="8" customWidth="1"/>
    <col min="12046" max="12046" width="6.546875" style="8" customWidth="1"/>
    <col min="12047" max="12049" width="10.19921875" style="8" customWidth="1"/>
    <col min="12050" max="12050" width="8.19921875" style="8" customWidth="1"/>
    <col min="12051" max="12288" width="10" style="8"/>
    <col min="12289" max="12289" width="14.8984375" style="8" customWidth="1"/>
    <col min="12290" max="12290" width="10" style="8"/>
    <col min="12291" max="12291" width="11.796875" style="8" customWidth="1"/>
    <col min="12292" max="12292" width="9.44921875" style="8" customWidth="1"/>
    <col min="12293" max="12293" width="8" style="8" customWidth="1"/>
    <col min="12294" max="12294" width="8.19921875" style="8" customWidth="1"/>
    <col min="12295" max="12295" width="9.6484375" style="8" customWidth="1"/>
    <col min="12296" max="12296" width="8.546875" style="8" customWidth="1"/>
    <col min="12297" max="12297" width="8.34765625" style="8" customWidth="1"/>
    <col min="12298" max="12299" width="7.44921875" style="8" customWidth="1"/>
    <col min="12300" max="12300" width="8.546875" style="8" customWidth="1"/>
    <col min="12301" max="12301" width="7.19921875" style="8" customWidth="1"/>
    <col min="12302" max="12302" width="6.546875" style="8" customWidth="1"/>
    <col min="12303" max="12305" width="10.19921875" style="8" customWidth="1"/>
    <col min="12306" max="12306" width="8.19921875" style="8" customWidth="1"/>
    <col min="12307" max="12544" width="10" style="8"/>
    <col min="12545" max="12545" width="14.8984375" style="8" customWidth="1"/>
    <col min="12546" max="12546" width="10" style="8"/>
    <col min="12547" max="12547" width="11.796875" style="8" customWidth="1"/>
    <col min="12548" max="12548" width="9.44921875" style="8" customWidth="1"/>
    <col min="12549" max="12549" width="8" style="8" customWidth="1"/>
    <col min="12550" max="12550" width="8.19921875" style="8" customWidth="1"/>
    <col min="12551" max="12551" width="9.6484375" style="8" customWidth="1"/>
    <col min="12552" max="12552" width="8.546875" style="8" customWidth="1"/>
    <col min="12553" max="12553" width="8.34765625" style="8" customWidth="1"/>
    <col min="12554" max="12555" width="7.44921875" style="8" customWidth="1"/>
    <col min="12556" max="12556" width="8.546875" style="8" customWidth="1"/>
    <col min="12557" max="12557" width="7.19921875" style="8" customWidth="1"/>
    <col min="12558" max="12558" width="6.546875" style="8" customWidth="1"/>
    <col min="12559" max="12561" width="10.19921875" style="8" customWidth="1"/>
    <col min="12562" max="12562" width="8.19921875" style="8" customWidth="1"/>
    <col min="12563" max="12800" width="10" style="8"/>
    <col min="12801" max="12801" width="14.8984375" style="8" customWidth="1"/>
    <col min="12802" max="12802" width="10" style="8"/>
    <col min="12803" max="12803" width="11.796875" style="8" customWidth="1"/>
    <col min="12804" max="12804" width="9.44921875" style="8" customWidth="1"/>
    <col min="12805" max="12805" width="8" style="8" customWidth="1"/>
    <col min="12806" max="12806" width="8.19921875" style="8" customWidth="1"/>
    <col min="12807" max="12807" width="9.6484375" style="8" customWidth="1"/>
    <col min="12808" max="12808" width="8.546875" style="8" customWidth="1"/>
    <col min="12809" max="12809" width="8.34765625" style="8" customWidth="1"/>
    <col min="12810" max="12811" width="7.44921875" style="8" customWidth="1"/>
    <col min="12812" max="12812" width="8.546875" style="8" customWidth="1"/>
    <col min="12813" max="12813" width="7.19921875" style="8" customWidth="1"/>
    <col min="12814" max="12814" width="6.546875" style="8" customWidth="1"/>
    <col min="12815" max="12817" width="10.19921875" style="8" customWidth="1"/>
    <col min="12818" max="12818" width="8.19921875" style="8" customWidth="1"/>
    <col min="12819" max="13056" width="10" style="8"/>
    <col min="13057" max="13057" width="14.8984375" style="8" customWidth="1"/>
    <col min="13058" max="13058" width="10" style="8"/>
    <col min="13059" max="13059" width="11.796875" style="8" customWidth="1"/>
    <col min="13060" max="13060" width="9.44921875" style="8" customWidth="1"/>
    <col min="13061" max="13061" width="8" style="8" customWidth="1"/>
    <col min="13062" max="13062" width="8.19921875" style="8" customWidth="1"/>
    <col min="13063" max="13063" width="9.6484375" style="8" customWidth="1"/>
    <col min="13064" max="13064" width="8.546875" style="8" customWidth="1"/>
    <col min="13065" max="13065" width="8.34765625" style="8" customWidth="1"/>
    <col min="13066" max="13067" width="7.44921875" style="8" customWidth="1"/>
    <col min="13068" max="13068" width="8.546875" style="8" customWidth="1"/>
    <col min="13069" max="13069" width="7.19921875" style="8" customWidth="1"/>
    <col min="13070" max="13070" width="6.546875" style="8" customWidth="1"/>
    <col min="13071" max="13073" width="10.19921875" style="8" customWidth="1"/>
    <col min="13074" max="13074" width="8.19921875" style="8" customWidth="1"/>
    <col min="13075" max="13312" width="10" style="8"/>
    <col min="13313" max="13313" width="14.8984375" style="8" customWidth="1"/>
    <col min="13314" max="13314" width="10" style="8"/>
    <col min="13315" max="13315" width="11.796875" style="8" customWidth="1"/>
    <col min="13316" max="13316" width="9.44921875" style="8" customWidth="1"/>
    <col min="13317" max="13317" width="8" style="8" customWidth="1"/>
    <col min="13318" max="13318" width="8.19921875" style="8" customWidth="1"/>
    <col min="13319" max="13319" width="9.6484375" style="8" customWidth="1"/>
    <col min="13320" max="13320" width="8.546875" style="8" customWidth="1"/>
    <col min="13321" max="13321" width="8.34765625" style="8" customWidth="1"/>
    <col min="13322" max="13323" width="7.44921875" style="8" customWidth="1"/>
    <col min="13324" max="13324" width="8.546875" style="8" customWidth="1"/>
    <col min="13325" max="13325" width="7.19921875" style="8" customWidth="1"/>
    <col min="13326" max="13326" width="6.546875" style="8" customWidth="1"/>
    <col min="13327" max="13329" width="10.19921875" style="8" customWidth="1"/>
    <col min="13330" max="13330" width="8.19921875" style="8" customWidth="1"/>
    <col min="13331" max="13568" width="10" style="8"/>
    <col min="13569" max="13569" width="14.8984375" style="8" customWidth="1"/>
    <col min="13570" max="13570" width="10" style="8"/>
    <col min="13571" max="13571" width="11.796875" style="8" customWidth="1"/>
    <col min="13572" max="13572" width="9.44921875" style="8" customWidth="1"/>
    <col min="13573" max="13573" width="8" style="8" customWidth="1"/>
    <col min="13574" max="13574" width="8.19921875" style="8" customWidth="1"/>
    <col min="13575" max="13575" width="9.6484375" style="8" customWidth="1"/>
    <col min="13576" max="13576" width="8.546875" style="8" customWidth="1"/>
    <col min="13577" max="13577" width="8.34765625" style="8" customWidth="1"/>
    <col min="13578" max="13579" width="7.44921875" style="8" customWidth="1"/>
    <col min="13580" max="13580" width="8.546875" style="8" customWidth="1"/>
    <col min="13581" max="13581" width="7.19921875" style="8" customWidth="1"/>
    <col min="13582" max="13582" width="6.546875" style="8" customWidth="1"/>
    <col min="13583" max="13585" width="10.19921875" style="8" customWidth="1"/>
    <col min="13586" max="13586" width="8.19921875" style="8" customWidth="1"/>
    <col min="13587" max="13824" width="10" style="8"/>
    <col min="13825" max="13825" width="14.8984375" style="8" customWidth="1"/>
    <col min="13826" max="13826" width="10" style="8"/>
    <col min="13827" max="13827" width="11.796875" style="8" customWidth="1"/>
    <col min="13828" max="13828" width="9.44921875" style="8" customWidth="1"/>
    <col min="13829" max="13829" width="8" style="8" customWidth="1"/>
    <col min="13830" max="13830" width="8.19921875" style="8" customWidth="1"/>
    <col min="13831" max="13831" width="9.6484375" style="8" customWidth="1"/>
    <col min="13832" max="13832" width="8.546875" style="8" customWidth="1"/>
    <col min="13833" max="13833" width="8.34765625" style="8" customWidth="1"/>
    <col min="13834" max="13835" width="7.44921875" style="8" customWidth="1"/>
    <col min="13836" max="13836" width="8.546875" style="8" customWidth="1"/>
    <col min="13837" max="13837" width="7.19921875" style="8" customWidth="1"/>
    <col min="13838" max="13838" width="6.546875" style="8" customWidth="1"/>
    <col min="13839" max="13841" width="10.19921875" style="8" customWidth="1"/>
    <col min="13842" max="13842" width="8.19921875" style="8" customWidth="1"/>
    <col min="13843" max="14080" width="10" style="8"/>
    <col min="14081" max="14081" width="14.8984375" style="8" customWidth="1"/>
    <col min="14082" max="14082" width="10" style="8"/>
    <col min="14083" max="14083" width="11.796875" style="8" customWidth="1"/>
    <col min="14084" max="14084" width="9.44921875" style="8" customWidth="1"/>
    <col min="14085" max="14085" width="8" style="8" customWidth="1"/>
    <col min="14086" max="14086" width="8.19921875" style="8" customWidth="1"/>
    <col min="14087" max="14087" width="9.6484375" style="8" customWidth="1"/>
    <col min="14088" max="14088" width="8.546875" style="8" customWidth="1"/>
    <col min="14089" max="14089" width="8.34765625" style="8" customWidth="1"/>
    <col min="14090" max="14091" width="7.44921875" style="8" customWidth="1"/>
    <col min="14092" max="14092" width="8.546875" style="8" customWidth="1"/>
    <col min="14093" max="14093" width="7.19921875" style="8" customWidth="1"/>
    <col min="14094" max="14094" width="6.546875" style="8" customWidth="1"/>
    <col min="14095" max="14097" width="10.19921875" style="8" customWidth="1"/>
    <col min="14098" max="14098" width="8.19921875" style="8" customWidth="1"/>
    <col min="14099" max="14336" width="10" style="8"/>
    <col min="14337" max="14337" width="14.8984375" style="8" customWidth="1"/>
    <col min="14338" max="14338" width="10" style="8"/>
    <col min="14339" max="14339" width="11.796875" style="8" customWidth="1"/>
    <col min="14340" max="14340" width="9.44921875" style="8" customWidth="1"/>
    <col min="14341" max="14341" width="8" style="8" customWidth="1"/>
    <col min="14342" max="14342" width="8.19921875" style="8" customWidth="1"/>
    <col min="14343" max="14343" width="9.6484375" style="8" customWidth="1"/>
    <col min="14344" max="14344" width="8.546875" style="8" customWidth="1"/>
    <col min="14345" max="14345" width="8.34765625" style="8" customWidth="1"/>
    <col min="14346" max="14347" width="7.44921875" style="8" customWidth="1"/>
    <col min="14348" max="14348" width="8.546875" style="8" customWidth="1"/>
    <col min="14349" max="14349" width="7.19921875" style="8" customWidth="1"/>
    <col min="14350" max="14350" width="6.546875" style="8" customWidth="1"/>
    <col min="14351" max="14353" width="10.19921875" style="8" customWidth="1"/>
    <col min="14354" max="14354" width="8.19921875" style="8" customWidth="1"/>
    <col min="14355" max="14592" width="10" style="8"/>
    <col min="14593" max="14593" width="14.8984375" style="8" customWidth="1"/>
    <col min="14594" max="14594" width="10" style="8"/>
    <col min="14595" max="14595" width="11.796875" style="8" customWidth="1"/>
    <col min="14596" max="14596" width="9.44921875" style="8" customWidth="1"/>
    <col min="14597" max="14597" width="8" style="8" customWidth="1"/>
    <col min="14598" max="14598" width="8.19921875" style="8" customWidth="1"/>
    <col min="14599" max="14599" width="9.6484375" style="8" customWidth="1"/>
    <col min="14600" max="14600" width="8.546875" style="8" customWidth="1"/>
    <col min="14601" max="14601" width="8.34765625" style="8" customWidth="1"/>
    <col min="14602" max="14603" width="7.44921875" style="8" customWidth="1"/>
    <col min="14604" max="14604" width="8.546875" style="8" customWidth="1"/>
    <col min="14605" max="14605" width="7.19921875" style="8" customWidth="1"/>
    <col min="14606" max="14606" width="6.546875" style="8" customWidth="1"/>
    <col min="14607" max="14609" width="10.19921875" style="8" customWidth="1"/>
    <col min="14610" max="14610" width="8.19921875" style="8" customWidth="1"/>
    <col min="14611" max="14848" width="10" style="8"/>
    <col min="14849" max="14849" width="14.8984375" style="8" customWidth="1"/>
    <col min="14850" max="14850" width="10" style="8"/>
    <col min="14851" max="14851" width="11.796875" style="8" customWidth="1"/>
    <col min="14852" max="14852" width="9.44921875" style="8" customWidth="1"/>
    <col min="14853" max="14853" width="8" style="8" customWidth="1"/>
    <col min="14854" max="14854" width="8.19921875" style="8" customWidth="1"/>
    <col min="14855" max="14855" width="9.6484375" style="8" customWidth="1"/>
    <col min="14856" max="14856" width="8.546875" style="8" customWidth="1"/>
    <col min="14857" max="14857" width="8.34765625" style="8" customWidth="1"/>
    <col min="14858" max="14859" width="7.44921875" style="8" customWidth="1"/>
    <col min="14860" max="14860" width="8.546875" style="8" customWidth="1"/>
    <col min="14861" max="14861" width="7.19921875" style="8" customWidth="1"/>
    <col min="14862" max="14862" width="6.546875" style="8" customWidth="1"/>
    <col min="14863" max="14865" width="10.19921875" style="8" customWidth="1"/>
    <col min="14866" max="14866" width="8.19921875" style="8" customWidth="1"/>
    <col min="14867" max="15104" width="10" style="8"/>
    <col min="15105" max="15105" width="14.8984375" style="8" customWidth="1"/>
    <col min="15106" max="15106" width="10" style="8"/>
    <col min="15107" max="15107" width="11.796875" style="8" customWidth="1"/>
    <col min="15108" max="15108" width="9.44921875" style="8" customWidth="1"/>
    <col min="15109" max="15109" width="8" style="8" customWidth="1"/>
    <col min="15110" max="15110" width="8.19921875" style="8" customWidth="1"/>
    <col min="15111" max="15111" width="9.6484375" style="8" customWidth="1"/>
    <col min="15112" max="15112" width="8.546875" style="8" customWidth="1"/>
    <col min="15113" max="15113" width="8.34765625" style="8" customWidth="1"/>
    <col min="15114" max="15115" width="7.44921875" style="8" customWidth="1"/>
    <col min="15116" max="15116" width="8.546875" style="8" customWidth="1"/>
    <col min="15117" max="15117" width="7.19921875" style="8" customWidth="1"/>
    <col min="15118" max="15118" width="6.546875" style="8" customWidth="1"/>
    <col min="15119" max="15121" width="10.19921875" style="8" customWidth="1"/>
    <col min="15122" max="15122" width="8.19921875" style="8" customWidth="1"/>
    <col min="15123" max="15360" width="10" style="8"/>
    <col min="15361" max="15361" width="14.8984375" style="8" customWidth="1"/>
    <col min="15362" max="15362" width="10" style="8"/>
    <col min="15363" max="15363" width="11.796875" style="8" customWidth="1"/>
    <col min="15364" max="15364" width="9.44921875" style="8" customWidth="1"/>
    <col min="15365" max="15365" width="8" style="8" customWidth="1"/>
    <col min="15366" max="15366" width="8.19921875" style="8" customWidth="1"/>
    <col min="15367" max="15367" width="9.6484375" style="8" customWidth="1"/>
    <col min="15368" max="15368" width="8.546875" style="8" customWidth="1"/>
    <col min="15369" max="15369" width="8.34765625" style="8" customWidth="1"/>
    <col min="15370" max="15371" width="7.44921875" style="8" customWidth="1"/>
    <col min="15372" max="15372" width="8.546875" style="8" customWidth="1"/>
    <col min="15373" max="15373" width="7.19921875" style="8" customWidth="1"/>
    <col min="15374" max="15374" width="6.546875" style="8" customWidth="1"/>
    <col min="15375" max="15377" width="10.19921875" style="8" customWidth="1"/>
    <col min="15378" max="15378" width="8.19921875" style="8" customWidth="1"/>
    <col min="15379" max="15616" width="10" style="8"/>
    <col min="15617" max="15617" width="14.8984375" style="8" customWidth="1"/>
    <col min="15618" max="15618" width="10" style="8"/>
    <col min="15619" max="15619" width="11.796875" style="8" customWidth="1"/>
    <col min="15620" max="15620" width="9.44921875" style="8" customWidth="1"/>
    <col min="15621" max="15621" width="8" style="8" customWidth="1"/>
    <col min="15622" max="15622" width="8.19921875" style="8" customWidth="1"/>
    <col min="15623" max="15623" width="9.6484375" style="8" customWidth="1"/>
    <col min="15624" max="15624" width="8.546875" style="8" customWidth="1"/>
    <col min="15625" max="15625" width="8.34765625" style="8" customWidth="1"/>
    <col min="15626" max="15627" width="7.44921875" style="8" customWidth="1"/>
    <col min="15628" max="15628" width="8.546875" style="8" customWidth="1"/>
    <col min="15629" max="15629" width="7.19921875" style="8" customWidth="1"/>
    <col min="15630" max="15630" width="6.546875" style="8" customWidth="1"/>
    <col min="15631" max="15633" width="10.19921875" style="8" customWidth="1"/>
    <col min="15634" max="15634" width="8.19921875" style="8" customWidth="1"/>
    <col min="15635" max="15872" width="10" style="8"/>
    <col min="15873" max="15873" width="14.8984375" style="8" customWidth="1"/>
    <col min="15874" max="15874" width="10" style="8"/>
    <col min="15875" max="15875" width="11.796875" style="8" customWidth="1"/>
    <col min="15876" max="15876" width="9.44921875" style="8" customWidth="1"/>
    <col min="15877" max="15877" width="8" style="8" customWidth="1"/>
    <col min="15878" max="15878" width="8.19921875" style="8" customWidth="1"/>
    <col min="15879" max="15879" width="9.6484375" style="8" customWidth="1"/>
    <col min="15880" max="15880" width="8.546875" style="8" customWidth="1"/>
    <col min="15881" max="15881" width="8.34765625" style="8" customWidth="1"/>
    <col min="15882" max="15883" width="7.44921875" style="8" customWidth="1"/>
    <col min="15884" max="15884" width="8.546875" style="8" customWidth="1"/>
    <col min="15885" max="15885" width="7.19921875" style="8" customWidth="1"/>
    <col min="15886" max="15886" width="6.546875" style="8" customWidth="1"/>
    <col min="15887" max="15889" width="10.19921875" style="8" customWidth="1"/>
    <col min="15890" max="15890" width="8.19921875" style="8" customWidth="1"/>
    <col min="15891" max="16128" width="10" style="8"/>
    <col min="16129" max="16129" width="14.8984375" style="8" customWidth="1"/>
    <col min="16130" max="16130" width="10" style="8"/>
    <col min="16131" max="16131" width="11.796875" style="8" customWidth="1"/>
    <col min="16132" max="16132" width="9.44921875" style="8" customWidth="1"/>
    <col min="16133" max="16133" width="8" style="8" customWidth="1"/>
    <col min="16134" max="16134" width="8.19921875" style="8" customWidth="1"/>
    <col min="16135" max="16135" width="9.6484375" style="8" customWidth="1"/>
    <col min="16136" max="16136" width="8.546875" style="8" customWidth="1"/>
    <col min="16137" max="16137" width="8.34765625" style="8" customWidth="1"/>
    <col min="16138" max="16139" width="7.44921875" style="8" customWidth="1"/>
    <col min="16140" max="16140" width="8.546875" style="8" customWidth="1"/>
    <col min="16141" max="16141" width="7.19921875" style="8" customWidth="1"/>
    <col min="16142" max="16142" width="6.546875" style="8" customWidth="1"/>
    <col min="16143" max="16145" width="10.19921875" style="8" customWidth="1"/>
    <col min="16146" max="16146" width="8.19921875" style="8" customWidth="1"/>
    <col min="16147" max="16384" width="10" style="8"/>
  </cols>
  <sheetData>
    <row r="1" spans="1:19" ht="30" customHeight="1">
      <c r="A1" s="155" t="s">
        <v>51</v>
      </c>
    </row>
    <row r="2" spans="1:19" s="11" customFormat="1" ht="26.25" customHeight="1">
      <c r="A2" s="171" t="s">
        <v>373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"/>
    </row>
    <row r="3" spans="1:19" s="11" customFormat="1" ht="32.25" customHeight="1">
      <c r="A3" s="172" t="s">
        <v>53</v>
      </c>
      <c r="B3" s="172"/>
      <c r="C3" s="172"/>
      <c r="D3" s="18"/>
      <c r="E3" s="18"/>
      <c r="F3" s="18"/>
      <c r="G3" s="18"/>
      <c r="H3" s="18"/>
      <c r="I3" s="18"/>
      <c r="P3" s="18"/>
      <c r="Q3" s="172"/>
      <c r="R3" s="172"/>
      <c r="S3" s="19"/>
    </row>
    <row r="4" spans="1:19" s="6" customFormat="1" ht="37.200000000000003" customHeight="1">
      <c r="A4" s="173" t="s">
        <v>0</v>
      </c>
      <c r="B4" s="173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7" t="s">
        <v>3</v>
      </c>
      <c r="L4" s="178"/>
      <c r="M4" s="178"/>
      <c r="N4" s="178"/>
      <c r="O4" s="178"/>
      <c r="P4" s="179"/>
      <c r="Q4" s="173" t="s">
        <v>4</v>
      </c>
      <c r="R4" s="173" t="s">
        <v>5</v>
      </c>
    </row>
    <row r="5" spans="1:19" ht="42" customHeight="1">
      <c r="A5" s="174"/>
      <c r="B5" s="174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1" t="s">
        <v>12</v>
      </c>
      <c r="J5" s="21" t="s">
        <v>228</v>
      </c>
      <c r="K5" s="22" t="s">
        <v>13</v>
      </c>
      <c r="L5" s="22" t="s">
        <v>14</v>
      </c>
      <c r="M5" s="22" t="s">
        <v>15</v>
      </c>
      <c r="N5" s="22" t="s">
        <v>16</v>
      </c>
      <c r="O5" s="22" t="s">
        <v>17</v>
      </c>
      <c r="P5" s="22" t="s">
        <v>12</v>
      </c>
      <c r="Q5" s="174"/>
      <c r="R5" s="174"/>
    </row>
    <row r="6" spans="1:19" s="149" customFormat="1" ht="22.8" customHeight="1">
      <c r="A6" s="68" t="s">
        <v>229</v>
      </c>
      <c r="B6" s="69" t="s">
        <v>230</v>
      </c>
      <c r="C6" s="34">
        <v>1.5</v>
      </c>
      <c r="D6" s="34">
        <v>0</v>
      </c>
      <c r="E6" s="34">
        <v>5</v>
      </c>
      <c r="F6" s="34">
        <v>4</v>
      </c>
      <c r="G6" s="34">
        <v>3.5</v>
      </c>
      <c r="H6" s="34">
        <v>3</v>
      </c>
      <c r="I6" s="70">
        <f>C6+D6+E6+F6+G6+H6+80</f>
        <v>97</v>
      </c>
      <c r="J6" s="70">
        <f t="shared" ref="J6:J27" si="0">I6*0.3</f>
        <v>29.099999999999998</v>
      </c>
      <c r="K6" s="34">
        <v>400</v>
      </c>
      <c r="L6" s="34">
        <v>120</v>
      </c>
      <c r="M6" s="34">
        <v>0</v>
      </c>
      <c r="N6" s="34">
        <v>60</v>
      </c>
      <c r="O6" s="34">
        <v>0</v>
      </c>
      <c r="P6" s="70">
        <f t="shared" ref="P6:P27" si="1">K6+L6+M6+N6+O6</f>
        <v>580</v>
      </c>
      <c r="Q6" s="70">
        <f t="shared" ref="Q6:Q27" si="2">P6/580*70+J6</f>
        <v>99.1</v>
      </c>
      <c r="R6" s="34" t="s">
        <v>20</v>
      </c>
    </row>
    <row r="7" spans="1:19" s="149" customFormat="1" ht="22.8" customHeight="1">
      <c r="A7" s="68" t="s">
        <v>231</v>
      </c>
      <c r="B7" s="69" t="s">
        <v>232</v>
      </c>
      <c r="C7" s="34">
        <v>0</v>
      </c>
      <c r="D7" s="34">
        <v>0</v>
      </c>
      <c r="E7" s="34">
        <v>5</v>
      </c>
      <c r="F7" s="34">
        <v>4</v>
      </c>
      <c r="G7" s="34">
        <v>0</v>
      </c>
      <c r="H7" s="34">
        <v>0</v>
      </c>
      <c r="I7" s="70">
        <f>C7+D7+E7+F7+G7+H7+80</f>
        <v>89</v>
      </c>
      <c r="J7" s="70">
        <f t="shared" si="0"/>
        <v>26.7</v>
      </c>
      <c r="K7" s="34">
        <v>400</v>
      </c>
      <c r="L7" s="34">
        <v>120</v>
      </c>
      <c r="M7" s="34">
        <v>0</v>
      </c>
      <c r="N7" s="34">
        <v>0</v>
      </c>
      <c r="O7" s="34">
        <v>0</v>
      </c>
      <c r="P7" s="70">
        <f t="shared" si="1"/>
        <v>520</v>
      </c>
      <c r="Q7" s="70">
        <f t="shared" si="2"/>
        <v>89.458620689655177</v>
      </c>
      <c r="R7" s="34" t="s">
        <v>20</v>
      </c>
    </row>
    <row r="8" spans="1:19" s="149" customFormat="1" ht="22.8" customHeight="1">
      <c r="A8" s="68" t="s">
        <v>233</v>
      </c>
      <c r="B8" s="69" t="s">
        <v>234</v>
      </c>
      <c r="C8" s="34">
        <v>1.5</v>
      </c>
      <c r="D8" s="34">
        <v>2</v>
      </c>
      <c r="E8" s="34">
        <v>5</v>
      </c>
      <c r="F8" s="34">
        <v>5</v>
      </c>
      <c r="G8" s="34">
        <v>1.5</v>
      </c>
      <c r="H8" s="34">
        <v>0</v>
      </c>
      <c r="I8" s="70">
        <f>C8+D8+E8+F8+G8+H8+80</f>
        <v>95</v>
      </c>
      <c r="J8" s="70">
        <f t="shared" si="0"/>
        <v>28.5</v>
      </c>
      <c r="K8" s="34">
        <v>500</v>
      </c>
      <c r="L8" s="34">
        <v>0</v>
      </c>
      <c r="M8" s="34">
        <v>0</v>
      </c>
      <c r="N8" s="34">
        <v>0</v>
      </c>
      <c r="O8" s="34">
        <v>0</v>
      </c>
      <c r="P8" s="70">
        <f t="shared" si="1"/>
        <v>500</v>
      </c>
      <c r="Q8" s="70">
        <f t="shared" si="2"/>
        <v>88.84482758620689</v>
      </c>
      <c r="R8" s="34" t="s">
        <v>20</v>
      </c>
    </row>
    <row r="9" spans="1:19" s="149" customFormat="1" ht="22.8" customHeight="1">
      <c r="A9" s="68" t="s">
        <v>235</v>
      </c>
      <c r="B9" s="69" t="s">
        <v>236</v>
      </c>
      <c r="C9" s="34">
        <v>1.5</v>
      </c>
      <c r="D9" s="34">
        <v>5</v>
      </c>
      <c r="E9" s="34">
        <v>5</v>
      </c>
      <c r="F9" s="34">
        <v>5</v>
      </c>
      <c r="G9" s="34">
        <v>2</v>
      </c>
      <c r="H9" s="34">
        <v>0</v>
      </c>
      <c r="I9" s="70">
        <f>C9+D9+E9+F9+G9+H9+80</f>
        <v>98.5</v>
      </c>
      <c r="J9" s="70">
        <f t="shared" si="0"/>
        <v>29.549999999999997</v>
      </c>
      <c r="K9" s="34">
        <v>240</v>
      </c>
      <c r="L9" s="34">
        <v>70</v>
      </c>
      <c r="M9" s="34">
        <v>114.3</v>
      </c>
      <c r="N9" s="34">
        <v>60</v>
      </c>
      <c r="O9" s="34">
        <v>0</v>
      </c>
      <c r="P9" s="70">
        <f t="shared" si="1"/>
        <v>484.3</v>
      </c>
      <c r="Q9" s="70">
        <f t="shared" si="2"/>
        <v>88</v>
      </c>
      <c r="R9" s="34" t="s">
        <v>20</v>
      </c>
    </row>
    <row r="10" spans="1:19" s="149" customFormat="1" ht="22.8" customHeight="1">
      <c r="A10" s="71" t="s">
        <v>237</v>
      </c>
      <c r="B10" s="72" t="s">
        <v>238</v>
      </c>
      <c r="C10" s="41">
        <v>1.5</v>
      </c>
      <c r="D10" s="41">
        <v>0</v>
      </c>
      <c r="E10" s="41">
        <v>0</v>
      </c>
      <c r="F10" s="41">
        <v>4</v>
      </c>
      <c r="G10" s="41">
        <v>2</v>
      </c>
      <c r="H10" s="41">
        <v>0</v>
      </c>
      <c r="I10" s="73">
        <f>C10+D10+E10+F10+G10+H10+80</f>
        <v>87.5</v>
      </c>
      <c r="J10" s="73">
        <f t="shared" si="0"/>
        <v>26.25</v>
      </c>
      <c r="K10" s="41">
        <v>240</v>
      </c>
      <c r="L10" s="41">
        <v>9</v>
      </c>
      <c r="M10" s="41">
        <v>134.5</v>
      </c>
      <c r="N10" s="41">
        <v>20</v>
      </c>
      <c r="O10" s="41">
        <v>0</v>
      </c>
      <c r="P10" s="73">
        <f t="shared" si="1"/>
        <v>403.5</v>
      </c>
      <c r="Q10" s="73">
        <f t="shared" si="2"/>
        <v>74.948275862068954</v>
      </c>
      <c r="R10" s="41" t="s">
        <v>27</v>
      </c>
    </row>
    <row r="11" spans="1:19" s="149" customFormat="1" ht="22.8" customHeight="1">
      <c r="A11" s="72" t="s">
        <v>239</v>
      </c>
      <c r="B11" s="72" t="s">
        <v>240</v>
      </c>
      <c r="C11" s="73">
        <v>1.5</v>
      </c>
      <c r="D11" s="73">
        <v>5</v>
      </c>
      <c r="E11" s="73">
        <v>10</v>
      </c>
      <c r="F11" s="73">
        <v>5</v>
      </c>
      <c r="G11" s="73">
        <v>2</v>
      </c>
      <c r="H11" s="73">
        <v>3</v>
      </c>
      <c r="I11" s="73">
        <v>100</v>
      </c>
      <c r="J11" s="73">
        <f t="shared" si="0"/>
        <v>30</v>
      </c>
      <c r="K11" s="73">
        <v>200</v>
      </c>
      <c r="L11" s="73">
        <v>22</v>
      </c>
      <c r="M11" s="73">
        <v>126</v>
      </c>
      <c r="N11" s="73">
        <v>0</v>
      </c>
      <c r="O11" s="73">
        <v>0</v>
      </c>
      <c r="P11" s="73">
        <f t="shared" si="1"/>
        <v>348</v>
      </c>
      <c r="Q11" s="73">
        <f t="shared" si="2"/>
        <v>72</v>
      </c>
      <c r="R11" s="41" t="s">
        <v>27</v>
      </c>
    </row>
    <row r="12" spans="1:19" s="149" customFormat="1" ht="22.8" customHeight="1">
      <c r="A12" s="71" t="s">
        <v>241</v>
      </c>
      <c r="B12" s="72" t="s">
        <v>242</v>
      </c>
      <c r="C12" s="41">
        <v>0</v>
      </c>
      <c r="D12" s="41">
        <v>0</v>
      </c>
      <c r="E12" s="41">
        <v>0</v>
      </c>
      <c r="F12" s="41">
        <v>4</v>
      </c>
      <c r="G12" s="41">
        <v>2.5</v>
      </c>
      <c r="H12" s="41">
        <v>3</v>
      </c>
      <c r="I12" s="73">
        <f>C12+D12+E12+F12+G12+H12+80</f>
        <v>89.5</v>
      </c>
      <c r="J12" s="73">
        <f t="shared" si="0"/>
        <v>26.849999999999998</v>
      </c>
      <c r="K12" s="41">
        <v>240</v>
      </c>
      <c r="L12" s="41">
        <v>0</v>
      </c>
      <c r="M12" s="41">
        <v>0</v>
      </c>
      <c r="N12" s="41">
        <v>0</v>
      </c>
      <c r="O12" s="41">
        <v>0</v>
      </c>
      <c r="P12" s="73">
        <f t="shared" si="1"/>
        <v>240</v>
      </c>
      <c r="Q12" s="73">
        <f t="shared" si="2"/>
        <v>55.815517241379311</v>
      </c>
      <c r="R12" s="41" t="s">
        <v>27</v>
      </c>
    </row>
    <row r="13" spans="1:19" s="149" customFormat="1" ht="22.8" customHeight="1">
      <c r="A13" s="41" t="s">
        <v>243</v>
      </c>
      <c r="B13" s="41" t="s">
        <v>244</v>
      </c>
      <c r="C13" s="73">
        <v>1.5</v>
      </c>
      <c r="D13" s="73">
        <v>5</v>
      </c>
      <c r="E13" s="73">
        <v>5</v>
      </c>
      <c r="F13" s="73">
        <v>5</v>
      </c>
      <c r="G13" s="73">
        <v>1</v>
      </c>
      <c r="H13" s="73">
        <v>3</v>
      </c>
      <c r="I13" s="73">
        <v>100</v>
      </c>
      <c r="J13" s="73">
        <f t="shared" si="0"/>
        <v>30</v>
      </c>
      <c r="K13" s="73">
        <v>150</v>
      </c>
      <c r="L13" s="73">
        <v>0</v>
      </c>
      <c r="M13" s="73">
        <v>53.3</v>
      </c>
      <c r="N13" s="73">
        <v>0</v>
      </c>
      <c r="O13" s="73">
        <v>0</v>
      </c>
      <c r="P13" s="73">
        <f t="shared" si="1"/>
        <v>203.3</v>
      </c>
      <c r="Q13" s="73">
        <f t="shared" si="2"/>
        <v>54.536206896551725</v>
      </c>
      <c r="R13" s="41" t="s">
        <v>27</v>
      </c>
    </row>
    <row r="14" spans="1:19" s="149" customFormat="1" ht="22.8" customHeight="1">
      <c r="A14" s="71" t="s">
        <v>245</v>
      </c>
      <c r="B14" s="72" t="s">
        <v>246</v>
      </c>
      <c r="C14" s="41">
        <v>1.5</v>
      </c>
      <c r="D14" s="41">
        <v>2</v>
      </c>
      <c r="E14" s="41">
        <v>0</v>
      </c>
      <c r="F14" s="41">
        <v>4</v>
      </c>
      <c r="G14" s="41">
        <v>0</v>
      </c>
      <c r="H14" s="41">
        <v>0</v>
      </c>
      <c r="I14" s="73">
        <f>C14+D14+E14+F14+G14+H14+80</f>
        <v>87.5</v>
      </c>
      <c r="J14" s="73">
        <f t="shared" si="0"/>
        <v>26.25</v>
      </c>
      <c r="K14" s="41">
        <v>180</v>
      </c>
      <c r="L14" s="41">
        <v>0</v>
      </c>
      <c r="M14" s="41">
        <v>5.75</v>
      </c>
      <c r="N14" s="41">
        <v>0</v>
      </c>
      <c r="O14" s="41">
        <v>0</v>
      </c>
      <c r="P14" s="73">
        <f t="shared" si="1"/>
        <v>185.75</v>
      </c>
      <c r="Q14" s="73">
        <f t="shared" si="2"/>
        <v>48.668103448275858</v>
      </c>
      <c r="R14" s="41" t="s">
        <v>27</v>
      </c>
    </row>
    <row r="15" spans="1:19" s="149" customFormat="1" ht="22.8" customHeight="1">
      <c r="A15" s="71" t="s">
        <v>247</v>
      </c>
      <c r="B15" s="72" t="s">
        <v>248</v>
      </c>
      <c r="C15" s="41">
        <v>0</v>
      </c>
      <c r="D15" s="41">
        <v>0</v>
      </c>
      <c r="E15" s="41">
        <v>0</v>
      </c>
      <c r="F15" s="41">
        <v>4</v>
      </c>
      <c r="G15" s="41">
        <v>5</v>
      </c>
      <c r="H15" s="41">
        <v>0</v>
      </c>
      <c r="I15" s="73">
        <f>C15+D15+E15+F15+G15+H15+80</f>
        <v>89</v>
      </c>
      <c r="J15" s="73">
        <f t="shared" si="0"/>
        <v>26.7</v>
      </c>
      <c r="K15" s="41">
        <v>180</v>
      </c>
      <c r="L15" s="41">
        <v>0</v>
      </c>
      <c r="M15" s="41">
        <v>0</v>
      </c>
      <c r="N15" s="41">
        <v>0</v>
      </c>
      <c r="O15" s="41">
        <v>0</v>
      </c>
      <c r="P15" s="73">
        <f t="shared" si="1"/>
        <v>180</v>
      </c>
      <c r="Q15" s="73">
        <f t="shared" si="2"/>
        <v>48.42413793103448</v>
      </c>
      <c r="R15" s="41" t="s">
        <v>27</v>
      </c>
    </row>
    <row r="16" spans="1:19" s="149" customFormat="1" ht="22.8" customHeight="1">
      <c r="A16" s="71" t="s">
        <v>249</v>
      </c>
      <c r="B16" s="72" t="s">
        <v>250</v>
      </c>
      <c r="C16" s="41">
        <v>1.5</v>
      </c>
      <c r="D16" s="41">
        <v>0</v>
      </c>
      <c r="E16" s="41">
        <v>0</v>
      </c>
      <c r="F16" s="41">
        <v>4</v>
      </c>
      <c r="G16" s="41">
        <v>1</v>
      </c>
      <c r="H16" s="41">
        <v>0</v>
      </c>
      <c r="I16" s="73">
        <f>C16+D16+E16+F16+G16+H16+80</f>
        <v>86.5</v>
      </c>
      <c r="J16" s="73">
        <f t="shared" si="0"/>
        <v>25.95</v>
      </c>
      <c r="K16" s="41">
        <v>40</v>
      </c>
      <c r="L16" s="41">
        <v>120</v>
      </c>
      <c r="M16" s="41">
        <v>20</v>
      </c>
      <c r="N16" s="41">
        <v>0</v>
      </c>
      <c r="O16" s="41">
        <v>0</v>
      </c>
      <c r="P16" s="73">
        <f t="shared" si="1"/>
        <v>180</v>
      </c>
      <c r="Q16" s="73">
        <f t="shared" si="2"/>
        <v>47.67413793103448</v>
      </c>
      <c r="R16" s="41" t="s">
        <v>27</v>
      </c>
    </row>
    <row r="17" spans="1:18" s="149" customFormat="1" ht="22.8" customHeight="1">
      <c r="A17" s="71" t="s">
        <v>251</v>
      </c>
      <c r="B17" s="72" t="s">
        <v>252</v>
      </c>
      <c r="C17" s="73">
        <v>1.5</v>
      </c>
      <c r="D17" s="73">
        <v>0</v>
      </c>
      <c r="E17" s="73">
        <v>0</v>
      </c>
      <c r="F17" s="73">
        <v>4</v>
      </c>
      <c r="G17" s="73">
        <v>12.5</v>
      </c>
      <c r="H17" s="73">
        <v>3</v>
      </c>
      <c r="I17" s="73">
        <v>100</v>
      </c>
      <c r="J17" s="73">
        <f t="shared" si="0"/>
        <v>30</v>
      </c>
      <c r="K17" s="73">
        <v>130</v>
      </c>
      <c r="L17" s="73">
        <v>13</v>
      </c>
      <c r="M17" s="73">
        <v>1.25</v>
      </c>
      <c r="N17" s="73">
        <v>0</v>
      </c>
      <c r="O17" s="73">
        <v>0</v>
      </c>
      <c r="P17" s="73">
        <f t="shared" si="1"/>
        <v>144.25</v>
      </c>
      <c r="Q17" s="73">
        <f t="shared" si="2"/>
        <v>47.40948275862069</v>
      </c>
      <c r="R17" s="41" t="s">
        <v>27</v>
      </c>
    </row>
    <row r="18" spans="1:18" s="149" customFormat="1" ht="22.8" customHeight="1">
      <c r="A18" s="71" t="s">
        <v>253</v>
      </c>
      <c r="B18" s="72" t="s">
        <v>254</v>
      </c>
      <c r="C18" s="41">
        <v>0</v>
      </c>
      <c r="D18" s="41">
        <v>0</v>
      </c>
      <c r="E18" s="41">
        <v>0</v>
      </c>
      <c r="F18" s="41">
        <v>3</v>
      </c>
      <c r="G18" s="41">
        <v>0</v>
      </c>
      <c r="H18" s="41">
        <v>0</v>
      </c>
      <c r="I18" s="73">
        <f t="shared" ref="I18:I27" si="3">C18+D18+E18+F18+G18+H18+80</f>
        <v>83</v>
      </c>
      <c r="J18" s="73">
        <f t="shared" si="0"/>
        <v>24.9</v>
      </c>
      <c r="K18" s="41">
        <v>180</v>
      </c>
      <c r="L18" s="41">
        <v>0</v>
      </c>
      <c r="M18" s="41">
        <v>0</v>
      </c>
      <c r="N18" s="41">
        <v>0</v>
      </c>
      <c r="O18" s="41">
        <v>0</v>
      </c>
      <c r="P18" s="73">
        <f t="shared" si="1"/>
        <v>180</v>
      </c>
      <c r="Q18" s="73">
        <f t="shared" si="2"/>
        <v>46.624137931034483</v>
      </c>
      <c r="R18" s="41" t="s">
        <v>27</v>
      </c>
    </row>
    <row r="19" spans="1:18" s="149" customFormat="1" ht="22.8" customHeight="1">
      <c r="A19" s="71" t="s">
        <v>255</v>
      </c>
      <c r="B19" s="72" t="s">
        <v>256</v>
      </c>
      <c r="C19" s="41">
        <v>0</v>
      </c>
      <c r="D19" s="41">
        <v>2</v>
      </c>
      <c r="E19" s="41">
        <v>0</v>
      </c>
      <c r="F19" s="41">
        <v>4</v>
      </c>
      <c r="G19" s="41">
        <v>0</v>
      </c>
      <c r="H19" s="41">
        <v>0</v>
      </c>
      <c r="I19" s="73">
        <f t="shared" si="3"/>
        <v>86</v>
      </c>
      <c r="J19" s="73">
        <f t="shared" si="0"/>
        <v>25.8</v>
      </c>
      <c r="K19" s="41">
        <v>0</v>
      </c>
      <c r="L19" s="41">
        <v>34.200000000000003</v>
      </c>
      <c r="M19" s="41">
        <v>105</v>
      </c>
      <c r="N19" s="41">
        <v>0</v>
      </c>
      <c r="O19" s="41">
        <v>0</v>
      </c>
      <c r="P19" s="73">
        <f t="shared" si="1"/>
        <v>139.19999999999999</v>
      </c>
      <c r="Q19" s="73">
        <f t="shared" si="2"/>
        <v>42.6</v>
      </c>
      <c r="R19" s="41" t="s">
        <v>27</v>
      </c>
    </row>
    <row r="20" spans="1:18" s="149" customFormat="1" ht="22.8" customHeight="1">
      <c r="A20" s="71" t="s">
        <v>257</v>
      </c>
      <c r="B20" s="72" t="s">
        <v>258</v>
      </c>
      <c r="C20" s="41">
        <v>1.5</v>
      </c>
      <c r="D20" s="41">
        <v>2</v>
      </c>
      <c r="E20" s="41">
        <v>0</v>
      </c>
      <c r="F20" s="41">
        <v>4</v>
      </c>
      <c r="G20" s="41">
        <v>0</v>
      </c>
      <c r="H20" s="41">
        <v>0</v>
      </c>
      <c r="I20" s="73">
        <f t="shared" si="3"/>
        <v>87.5</v>
      </c>
      <c r="J20" s="73">
        <f t="shared" si="0"/>
        <v>26.25</v>
      </c>
      <c r="K20" s="41">
        <v>120</v>
      </c>
      <c r="L20" s="41">
        <v>0</v>
      </c>
      <c r="M20" s="41">
        <v>0</v>
      </c>
      <c r="N20" s="41">
        <v>0</v>
      </c>
      <c r="O20" s="41">
        <v>0</v>
      </c>
      <c r="P20" s="73">
        <f t="shared" si="1"/>
        <v>120</v>
      </c>
      <c r="Q20" s="73">
        <f t="shared" si="2"/>
        <v>40.732758620689651</v>
      </c>
      <c r="R20" s="41" t="s">
        <v>27</v>
      </c>
    </row>
    <row r="21" spans="1:18" s="149" customFormat="1" ht="22.8" customHeight="1">
      <c r="A21" s="71" t="s">
        <v>259</v>
      </c>
      <c r="B21" s="72" t="s">
        <v>260</v>
      </c>
      <c r="C21" s="41">
        <v>1.5</v>
      </c>
      <c r="D21" s="41">
        <v>0</v>
      </c>
      <c r="E21" s="41">
        <v>0</v>
      </c>
      <c r="F21" s="41">
        <v>4</v>
      </c>
      <c r="G21" s="41">
        <v>0</v>
      </c>
      <c r="H21" s="41">
        <v>0</v>
      </c>
      <c r="I21" s="73">
        <f t="shared" si="3"/>
        <v>85.5</v>
      </c>
      <c r="J21" s="73">
        <f t="shared" si="0"/>
        <v>25.65</v>
      </c>
      <c r="K21" s="41">
        <v>120</v>
      </c>
      <c r="L21" s="41">
        <v>0</v>
      </c>
      <c r="M21" s="41">
        <v>0</v>
      </c>
      <c r="N21" s="41">
        <v>0</v>
      </c>
      <c r="O21" s="41">
        <v>0</v>
      </c>
      <c r="P21" s="73">
        <f t="shared" si="1"/>
        <v>120</v>
      </c>
      <c r="Q21" s="73">
        <f t="shared" si="2"/>
        <v>40.132758620689657</v>
      </c>
      <c r="R21" s="41" t="s">
        <v>27</v>
      </c>
    </row>
    <row r="22" spans="1:18" s="149" customFormat="1" ht="22.8" customHeight="1">
      <c r="A22" s="71" t="s">
        <v>261</v>
      </c>
      <c r="B22" s="72" t="s">
        <v>262</v>
      </c>
      <c r="C22" s="41">
        <v>0</v>
      </c>
      <c r="D22" s="41">
        <v>0</v>
      </c>
      <c r="E22" s="41">
        <v>0</v>
      </c>
      <c r="F22" s="41">
        <v>4</v>
      </c>
      <c r="G22" s="41">
        <v>0</v>
      </c>
      <c r="H22" s="41">
        <v>0</v>
      </c>
      <c r="I22" s="73">
        <f t="shared" si="3"/>
        <v>84</v>
      </c>
      <c r="J22" s="73">
        <f t="shared" si="0"/>
        <v>25.2</v>
      </c>
      <c r="K22" s="41">
        <v>60</v>
      </c>
      <c r="L22" s="41">
        <v>16</v>
      </c>
      <c r="M22" s="41">
        <v>0</v>
      </c>
      <c r="N22" s="41">
        <v>0</v>
      </c>
      <c r="O22" s="41">
        <v>0</v>
      </c>
      <c r="P22" s="73">
        <f t="shared" si="1"/>
        <v>76</v>
      </c>
      <c r="Q22" s="73">
        <f t="shared" si="2"/>
        <v>34.372413793103448</v>
      </c>
      <c r="R22" s="41" t="s">
        <v>27</v>
      </c>
    </row>
    <row r="23" spans="1:18" s="149" customFormat="1" ht="22.8" customHeight="1">
      <c r="A23" s="71" t="s">
        <v>263</v>
      </c>
      <c r="B23" s="72" t="s">
        <v>264</v>
      </c>
      <c r="C23" s="41">
        <v>1.5</v>
      </c>
      <c r="D23" s="41">
        <v>2</v>
      </c>
      <c r="E23" s="41">
        <v>5</v>
      </c>
      <c r="F23" s="41">
        <v>4</v>
      </c>
      <c r="G23" s="41">
        <v>2</v>
      </c>
      <c r="H23" s="41">
        <v>3</v>
      </c>
      <c r="I23" s="73">
        <f t="shared" si="3"/>
        <v>97.5</v>
      </c>
      <c r="J23" s="73">
        <f t="shared" si="0"/>
        <v>29.25</v>
      </c>
      <c r="K23" s="41">
        <v>10</v>
      </c>
      <c r="L23" s="41">
        <v>10.050000000000001</v>
      </c>
      <c r="M23" s="41">
        <v>0.625</v>
      </c>
      <c r="N23" s="41">
        <v>0</v>
      </c>
      <c r="O23" s="41">
        <v>0</v>
      </c>
      <c r="P23" s="73">
        <f t="shared" si="1"/>
        <v>20.675000000000001</v>
      </c>
      <c r="Q23" s="73">
        <f t="shared" si="2"/>
        <v>31.745258620689654</v>
      </c>
      <c r="R23" s="41" t="s">
        <v>27</v>
      </c>
    </row>
    <row r="24" spans="1:18" s="149" customFormat="1" ht="22.8" customHeight="1">
      <c r="A24" s="74" t="s">
        <v>265</v>
      </c>
      <c r="B24" s="75" t="s">
        <v>266</v>
      </c>
      <c r="C24" s="55">
        <v>1.5</v>
      </c>
      <c r="D24" s="55">
        <v>0</v>
      </c>
      <c r="E24" s="55">
        <v>0</v>
      </c>
      <c r="F24" s="55">
        <v>0</v>
      </c>
      <c r="G24" s="55">
        <v>1.5</v>
      </c>
      <c r="H24" s="55">
        <v>0</v>
      </c>
      <c r="I24" s="76">
        <f t="shared" si="3"/>
        <v>83</v>
      </c>
      <c r="J24" s="76">
        <f t="shared" si="0"/>
        <v>24.9</v>
      </c>
      <c r="K24" s="55">
        <v>0</v>
      </c>
      <c r="L24" s="55">
        <v>0</v>
      </c>
      <c r="M24" s="55">
        <v>0</v>
      </c>
      <c r="N24" s="55">
        <v>20</v>
      </c>
      <c r="O24" s="55">
        <v>0</v>
      </c>
      <c r="P24" s="76">
        <f t="shared" si="1"/>
        <v>20</v>
      </c>
      <c r="Q24" s="76">
        <f t="shared" si="2"/>
        <v>27.313793103448276</v>
      </c>
      <c r="R24" s="55" t="s">
        <v>46</v>
      </c>
    </row>
    <row r="25" spans="1:18" s="149" customFormat="1" ht="22.8" customHeight="1">
      <c r="A25" s="74" t="s">
        <v>267</v>
      </c>
      <c r="B25" s="75" t="s">
        <v>268</v>
      </c>
      <c r="C25" s="55">
        <v>0</v>
      </c>
      <c r="D25" s="55">
        <v>0</v>
      </c>
      <c r="E25" s="55">
        <v>0</v>
      </c>
      <c r="F25" s="55">
        <v>4</v>
      </c>
      <c r="G25" s="55">
        <v>0</v>
      </c>
      <c r="H25" s="55">
        <v>0</v>
      </c>
      <c r="I25" s="76">
        <f t="shared" si="3"/>
        <v>84</v>
      </c>
      <c r="J25" s="76">
        <f t="shared" si="0"/>
        <v>25.2</v>
      </c>
      <c r="K25" s="55">
        <v>0</v>
      </c>
      <c r="L25" s="55">
        <v>9</v>
      </c>
      <c r="M25" s="55">
        <v>0</v>
      </c>
      <c r="N25" s="55">
        <v>0</v>
      </c>
      <c r="O25" s="55">
        <v>0</v>
      </c>
      <c r="P25" s="76">
        <f t="shared" si="1"/>
        <v>9</v>
      </c>
      <c r="Q25" s="76">
        <f t="shared" si="2"/>
        <v>26.286206896551725</v>
      </c>
      <c r="R25" s="55" t="s">
        <v>46</v>
      </c>
    </row>
    <row r="26" spans="1:18" s="149" customFormat="1" ht="22.8" customHeight="1">
      <c r="A26" s="75" t="s">
        <v>269</v>
      </c>
      <c r="B26" s="75" t="s">
        <v>270</v>
      </c>
      <c r="C26" s="55">
        <v>1.5</v>
      </c>
      <c r="D26" s="55">
        <v>0</v>
      </c>
      <c r="E26" s="55">
        <v>0</v>
      </c>
      <c r="F26" s="55">
        <v>3</v>
      </c>
      <c r="G26" s="55">
        <v>0</v>
      </c>
      <c r="H26" s="55">
        <v>0</v>
      </c>
      <c r="I26" s="76">
        <f t="shared" si="3"/>
        <v>84.5</v>
      </c>
      <c r="J26" s="76">
        <f t="shared" si="0"/>
        <v>25.349999999999998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76">
        <f t="shared" si="1"/>
        <v>0</v>
      </c>
      <c r="Q26" s="76">
        <f t="shared" si="2"/>
        <v>25.349999999999998</v>
      </c>
      <c r="R26" s="55" t="s">
        <v>46</v>
      </c>
    </row>
    <row r="27" spans="1:18" s="149" customFormat="1" ht="22.8" customHeight="1">
      <c r="A27" s="74" t="s">
        <v>271</v>
      </c>
      <c r="B27" s="75" t="s">
        <v>272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76">
        <f t="shared" si="3"/>
        <v>80</v>
      </c>
      <c r="J27" s="76">
        <f t="shared" si="0"/>
        <v>24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76">
        <f t="shared" si="1"/>
        <v>0</v>
      </c>
      <c r="Q27" s="76">
        <f t="shared" si="2"/>
        <v>24</v>
      </c>
      <c r="R27" s="55" t="s">
        <v>46</v>
      </c>
    </row>
    <row r="29" spans="1:18">
      <c r="O29" s="6" t="s">
        <v>273</v>
      </c>
    </row>
  </sheetData>
  <mergeCells count="9">
    <mergeCell ref="A2:R2"/>
    <mergeCell ref="A3:C3"/>
    <mergeCell ref="Q3:R3"/>
    <mergeCell ref="A4:A5"/>
    <mergeCell ref="B4:B5"/>
    <mergeCell ref="C4:J4"/>
    <mergeCell ref="K4:P4"/>
    <mergeCell ref="Q4:Q5"/>
    <mergeCell ref="R4:R5"/>
  </mergeCells>
  <phoneticPr fontId="3" type="noConversion"/>
  <pageMargins left="0.27559055118110237" right="0.27559055118110237" top="0.98425196850393715" bottom="0.98425196850393715" header="0.51181102362204722" footer="0.5118110236220472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74B1-8F80-4EFF-93C3-1A7B9622DE45}">
  <dimension ref="A1:S28"/>
  <sheetViews>
    <sheetView zoomScale="80" workbookViewId="0">
      <selection activeCell="Q3" sqref="Q3:R3"/>
    </sheetView>
  </sheetViews>
  <sheetFormatPr defaultColWidth="10" defaultRowHeight="15.3"/>
  <cols>
    <col min="1" max="1" width="15.6484375" style="6" customWidth="1"/>
    <col min="2" max="2" width="10" style="6"/>
    <col min="3" max="3" width="11.796875" style="6" customWidth="1"/>
    <col min="4" max="4" width="9.44921875" style="6" customWidth="1"/>
    <col min="5" max="5" width="8" style="6" customWidth="1"/>
    <col min="6" max="6" width="8.19921875" style="6" customWidth="1"/>
    <col min="7" max="7" width="9.6484375" style="6" customWidth="1"/>
    <col min="8" max="8" width="8.546875" style="6" customWidth="1"/>
    <col min="9" max="9" width="8.34765625" style="6" customWidth="1"/>
    <col min="10" max="11" width="7.44921875" style="6" customWidth="1"/>
    <col min="12" max="12" width="8.546875" style="6" customWidth="1"/>
    <col min="13" max="13" width="7.19921875" style="6" customWidth="1"/>
    <col min="14" max="14" width="6.546875" style="6" customWidth="1"/>
    <col min="15" max="17" width="10.19921875" style="6" customWidth="1"/>
    <col min="18" max="18" width="8.19921875" style="6" customWidth="1"/>
    <col min="19" max="256" width="10" style="8"/>
    <col min="257" max="257" width="15.6484375" style="8" customWidth="1"/>
    <col min="258" max="258" width="10" style="8"/>
    <col min="259" max="259" width="11.796875" style="8" customWidth="1"/>
    <col min="260" max="260" width="9.44921875" style="8" customWidth="1"/>
    <col min="261" max="261" width="8" style="8" customWidth="1"/>
    <col min="262" max="262" width="8.19921875" style="8" customWidth="1"/>
    <col min="263" max="263" width="9.6484375" style="8" customWidth="1"/>
    <col min="264" max="264" width="8.546875" style="8" customWidth="1"/>
    <col min="265" max="265" width="8.34765625" style="8" customWidth="1"/>
    <col min="266" max="267" width="7.44921875" style="8" customWidth="1"/>
    <col min="268" max="268" width="8.546875" style="8" customWidth="1"/>
    <col min="269" max="269" width="7.19921875" style="8" customWidth="1"/>
    <col min="270" max="270" width="6.546875" style="8" customWidth="1"/>
    <col min="271" max="273" width="10.19921875" style="8" customWidth="1"/>
    <col min="274" max="274" width="8.19921875" style="8" customWidth="1"/>
    <col min="275" max="512" width="10" style="8"/>
    <col min="513" max="513" width="15.6484375" style="8" customWidth="1"/>
    <col min="514" max="514" width="10" style="8"/>
    <col min="515" max="515" width="11.796875" style="8" customWidth="1"/>
    <col min="516" max="516" width="9.44921875" style="8" customWidth="1"/>
    <col min="517" max="517" width="8" style="8" customWidth="1"/>
    <col min="518" max="518" width="8.19921875" style="8" customWidth="1"/>
    <col min="519" max="519" width="9.6484375" style="8" customWidth="1"/>
    <col min="520" max="520" width="8.546875" style="8" customWidth="1"/>
    <col min="521" max="521" width="8.34765625" style="8" customWidth="1"/>
    <col min="522" max="523" width="7.44921875" style="8" customWidth="1"/>
    <col min="524" max="524" width="8.546875" style="8" customWidth="1"/>
    <col min="525" max="525" width="7.19921875" style="8" customWidth="1"/>
    <col min="526" max="526" width="6.546875" style="8" customWidth="1"/>
    <col min="527" max="529" width="10.19921875" style="8" customWidth="1"/>
    <col min="530" max="530" width="8.19921875" style="8" customWidth="1"/>
    <col min="531" max="768" width="10" style="8"/>
    <col min="769" max="769" width="15.6484375" style="8" customWidth="1"/>
    <col min="770" max="770" width="10" style="8"/>
    <col min="771" max="771" width="11.796875" style="8" customWidth="1"/>
    <col min="772" max="772" width="9.44921875" style="8" customWidth="1"/>
    <col min="773" max="773" width="8" style="8" customWidth="1"/>
    <col min="774" max="774" width="8.19921875" style="8" customWidth="1"/>
    <col min="775" max="775" width="9.6484375" style="8" customWidth="1"/>
    <col min="776" max="776" width="8.546875" style="8" customWidth="1"/>
    <col min="777" max="777" width="8.34765625" style="8" customWidth="1"/>
    <col min="778" max="779" width="7.44921875" style="8" customWidth="1"/>
    <col min="780" max="780" width="8.546875" style="8" customWidth="1"/>
    <col min="781" max="781" width="7.19921875" style="8" customWidth="1"/>
    <col min="782" max="782" width="6.546875" style="8" customWidth="1"/>
    <col min="783" max="785" width="10.19921875" style="8" customWidth="1"/>
    <col min="786" max="786" width="8.19921875" style="8" customWidth="1"/>
    <col min="787" max="1024" width="10" style="8"/>
    <col min="1025" max="1025" width="15.6484375" style="8" customWidth="1"/>
    <col min="1026" max="1026" width="10" style="8"/>
    <col min="1027" max="1027" width="11.796875" style="8" customWidth="1"/>
    <col min="1028" max="1028" width="9.44921875" style="8" customWidth="1"/>
    <col min="1029" max="1029" width="8" style="8" customWidth="1"/>
    <col min="1030" max="1030" width="8.19921875" style="8" customWidth="1"/>
    <col min="1031" max="1031" width="9.6484375" style="8" customWidth="1"/>
    <col min="1032" max="1032" width="8.546875" style="8" customWidth="1"/>
    <col min="1033" max="1033" width="8.34765625" style="8" customWidth="1"/>
    <col min="1034" max="1035" width="7.44921875" style="8" customWidth="1"/>
    <col min="1036" max="1036" width="8.546875" style="8" customWidth="1"/>
    <col min="1037" max="1037" width="7.19921875" style="8" customWidth="1"/>
    <col min="1038" max="1038" width="6.546875" style="8" customWidth="1"/>
    <col min="1039" max="1041" width="10.19921875" style="8" customWidth="1"/>
    <col min="1042" max="1042" width="8.19921875" style="8" customWidth="1"/>
    <col min="1043" max="1280" width="10" style="8"/>
    <col min="1281" max="1281" width="15.6484375" style="8" customWidth="1"/>
    <col min="1282" max="1282" width="10" style="8"/>
    <col min="1283" max="1283" width="11.796875" style="8" customWidth="1"/>
    <col min="1284" max="1284" width="9.44921875" style="8" customWidth="1"/>
    <col min="1285" max="1285" width="8" style="8" customWidth="1"/>
    <col min="1286" max="1286" width="8.19921875" style="8" customWidth="1"/>
    <col min="1287" max="1287" width="9.6484375" style="8" customWidth="1"/>
    <col min="1288" max="1288" width="8.546875" style="8" customWidth="1"/>
    <col min="1289" max="1289" width="8.34765625" style="8" customWidth="1"/>
    <col min="1290" max="1291" width="7.44921875" style="8" customWidth="1"/>
    <col min="1292" max="1292" width="8.546875" style="8" customWidth="1"/>
    <col min="1293" max="1293" width="7.19921875" style="8" customWidth="1"/>
    <col min="1294" max="1294" width="6.546875" style="8" customWidth="1"/>
    <col min="1295" max="1297" width="10.19921875" style="8" customWidth="1"/>
    <col min="1298" max="1298" width="8.19921875" style="8" customWidth="1"/>
    <col min="1299" max="1536" width="10" style="8"/>
    <col min="1537" max="1537" width="15.6484375" style="8" customWidth="1"/>
    <col min="1538" max="1538" width="10" style="8"/>
    <col min="1539" max="1539" width="11.796875" style="8" customWidth="1"/>
    <col min="1540" max="1540" width="9.44921875" style="8" customWidth="1"/>
    <col min="1541" max="1541" width="8" style="8" customWidth="1"/>
    <col min="1542" max="1542" width="8.19921875" style="8" customWidth="1"/>
    <col min="1543" max="1543" width="9.6484375" style="8" customWidth="1"/>
    <col min="1544" max="1544" width="8.546875" style="8" customWidth="1"/>
    <col min="1545" max="1545" width="8.34765625" style="8" customWidth="1"/>
    <col min="1546" max="1547" width="7.44921875" style="8" customWidth="1"/>
    <col min="1548" max="1548" width="8.546875" style="8" customWidth="1"/>
    <col min="1549" max="1549" width="7.19921875" style="8" customWidth="1"/>
    <col min="1550" max="1550" width="6.546875" style="8" customWidth="1"/>
    <col min="1551" max="1553" width="10.19921875" style="8" customWidth="1"/>
    <col min="1554" max="1554" width="8.19921875" style="8" customWidth="1"/>
    <col min="1555" max="1792" width="10" style="8"/>
    <col min="1793" max="1793" width="15.6484375" style="8" customWidth="1"/>
    <col min="1794" max="1794" width="10" style="8"/>
    <col min="1795" max="1795" width="11.796875" style="8" customWidth="1"/>
    <col min="1796" max="1796" width="9.44921875" style="8" customWidth="1"/>
    <col min="1797" max="1797" width="8" style="8" customWidth="1"/>
    <col min="1798" max="1798" width="8.19921875" style="8" customWidth="1"/>
    <col min="1799" max="1799" width="9.6484375" style="8" customWidth="1"/>
    <col min="1800" max="1800" width="8.546875" style="8" customWidth="1"/>
    <col min="1801" max="1801" width="8.34765625" style="8" customWidth="1"/>
    <col min="1802" max="1803" width="7.44921875" style="8" customWidth="1"/>
    <col min="1804" max="1804" width="8.546875" style="8" customWidth="1"/>
    <col min="1805" max="1805" width="7.19921875" style="8" customWidth="1"/>
    <col min="1806" max="1806" width="6.546875" style="8" customWidth="1"/>
    <col min="1807" max="1809" width="10.19921875" style="8" customWidth="1"/>
    <col min="1810" max="1810" width="8.19921875" style="8" customWidth="1"/>
    <col min="1811" max="2048" width="10" style="8"/>
    <col min="2049" max="2049" width="15.6484375" style="8" customWidth="1"/>
    <col min="2050" max="2050" width="10" style="8"/>
    <col min="2051" max="2051" width="11.796875" style="8" customWidth="1"/>
    <col min="2052" max="2052" width="9.44921875" style="8" customWidth="1"/>
    <col min="2053" max="2053" width="8" style="8" customWidth="1"/>
    <col min="2054" max="2054" width="8.19921875" style="8" customWidth="1"/>
    <col min="2055" max="2055" width="9.6484375" style="8" customWidth="1"/>
    <col min="2056" max="2056" width="8.546875" style="8" customWidth="1"/>
    <col min="2057" max="2057" width="8.34765625" style="8" customWidth="1"/>
    <col min="2058" max="2059" width="7.44921875" style="8" customWidth="1"/>
    <col min="2060" max="2060" width="8.546875" style="8" customWidth="1"/>
    <col min="2061" max="2061" width="7.19921875" style="8" customWidth="1"/>
    <col min="2062" max="2062" width="6.546875" style="8" customWidth="1"/>
    <col min="2063" max="2065" width="10.19921875" style="8" customWidth="1"/>
    <col min="2066" max="2066" width="8.19921875" style="8" customWidth="1"/>
    <col min="2067" max="2304" width="10" style="8"/>
    <col min="2305" max="2305" width="15.6484375" style="8" customWidth="1"/>
    <col min="2306" max="2306" width="10" style="8"/>
    <col min="2307" max="2307" width="11.796875" style="8" customWidth="1"/>
    <col min="2308" max="2308" width="9.44921875" style="8" customWidth="1"/>
    <col min="2309" max="2309" width="8" style="8" customWidth="1"/>
    <col min="2310" max="2310" width="8.19921875" style="8" customWidth="1"/>
    <col min="2311" max="2311" width="9.6484375" style="8" customWidth="1"/>
    <col min="2312" max="2312" width="8.546875" style="8" customWidth="1"/>
    <col min="2313" max="2313" width="8.34765625" style="8" customWidth="1"/>
    <col min="2314" max="2315" width="7.44921875" style="8" customWidth="1"/>
    <col min="2316" max="2316" width="8.546875" style="8" customWidth="1"/>
    <col min="2317" max="2317" width="7.19921875" style="8" customWidth="1"/>
    <col min="2318" max="2318" width="6.546875" style="8" customWidth="1"/>
    <col min="2319" max="2321" width="10.19921875" style="8" customWidth="1"/>
    <col min="2322" max="2322" width="8.19921875" style="8" customWidth="1"/>
    <col min="2323" max="2560" width="10" style="8"/>
    <col min="2561" max="2561" width="15.6484375" style="8" customWidth="1"/>
    <col min="2562" max="2562" width="10" style="8"/>
    <col min="2563" max="2563" width="11.796875" style="8" customWidth="1"/>
    <col min="2564" max="2564" width="9.44921875" style="8" customWidth="1"/>
    <col min="2565" max="2565" width="8" style="8" customWidth="1"/>
    <col min="2566" max="2566" width="8.19921875" style="8" customWidth="1"/>
    <col min="2567" max="2567" width="9.6484375" style="8" customWidth="1"/>
    <col min="2568" max="2568" width="8.546875" style="8" customWidth="1"/>
    <col min="2569" max="2569" width="8.34765625" style="8" customWidth="1"/>
    <col min="2570" max="2571" width="7.44921875" style="8" customWidth="1"/>
    <col min="2572" max="2572" width="8.546875" style="8" customWidth="1"/>
    <col min="2573" max="2573" width="7.19921875" style="8" customWidth="1"/>
    <col min="2574" max="2574" width="6.546875" style="8" customWidth="1"/>
    <col min="2575" max="2577" width="10.19921875" style="8" customWidth="1"/>
    <col min="2578" max="2578" width="8.19921875" style="8" customWidth="1"/>
    <col min="2579" max="2816" width="10" style="8"/>
    <col min="2817" max="2817" width="15.6484375" style="8" customWidth="1"/>
    <col min="2818" max="2818" width="10" style="8"/>
    <col min="2819" max="2819" width="11.796875" style="8" customWidth="1"/>
    <col min="2820" max="2820" width="9.44921875" style="8" customWidth="1"/>
    <col min="2821" max="2821" width="8" style="8" customWidth="1"/>
    <col min="2822" max="2822" width="8.19921875" style="8" customWidth="1"/>
    <col min="2823" max="2823" width="9.6484375" style="8" customWidth="1"/>
    <col min="2824" max="2824" width="8.546875" style="8" customWidth="1"/>
    <col min="2825" max="2825" width="8.34765625" style="8" customWidth="1"/>
    <col min="2826" max="2827" width="7.44921875" style="8" customWidth="1"/>
    <col min="2828" max="2828" width="8.546875" style="8" customWidth="1"/>
    <col min="2829" max="2829" width="7.19921875" style="8" customWidth="1"/>
    <col min="2830" max="2830" width="6.546875" style="8" customWidth="1"/>
    <col min="2831" max="2833" width="10.19921875" style="8" customWidth="1"/>
    <col min="2834" max="2834" width="8.19921875" style="8" customWidth="1"/>
    <col min="2835" max="3072" width="10" style="8"/>
    <col min="3073" max="3073" width="15.6484375" style="8" customWidth="1"/>
    <col min="3074" max="3074" width="10" style="8"/>
    <col min="3075" max="3075" width="11.796875" style="8" customWidth="1"/>
    <col min="3076" max="3076" width="9.44921875" style="8" customWidth="1"/>
    <col min="3077" max="3077" width="8" style="8" customWidth="1"/>
    <col min="3078" max="3078" width="8.19921875" style="8" customWidth="1"/>
    <col min="3079" max="3079" width="9.6484375" style="8" customWidth="1"/>
    <col min="3080" max="3080" width="8.546875" style="8" customWidth="1"/>
    <col min="3081" max="3081" width="8.34765625" style="8" customWidth="1"/>
    <col min="3082" max="3083" width="7.44921875" style="8" customWidth="1"/>
    <col min="3084" max="3084" width="8.546875" style="8" customWidth="1"/>
    <col min="3085" max="3085" width="7.19921875" style="8" customWidth="1"/>
    <col min="3086" max="3086" width="6.546875" style="8" customWidth="1"/>
    <col min="3087" max="3089" width="10.19921875" style="8" customWidth="1"/>
    <col min="3090" max="3090" width="8.19921875" style="8" customWidth="1"/>
    <col min="3091" max="3328" width="10" style="8"/>
    <col min="3329" max="3329" width="15.6484375" style="8" customWidth="1"/>
    <col min="3330" max="3330" width="10" style="8"/>
    <col min="3331" max="3331" width="11.796875" style="8" customWidth="1"/>
    <col min="3332" max="3332" width="9.44921875" style="8" customWidth="1"/>
    <col min="3333" max="3333" width="8" style="8" customWidth="1"/>
    <col min="3334" max="3334" width="8.19921875" style="8" customWidth="1"/>
    <col min="3335" max="3335" width="9.6484375" style="8" customWidth="1"/>
    <col min="3336" max="3336" width="8.546875" style="8" customWidth="1"/>
    <col min="3337" max="3337" width="8.34765625" style="8" customWidth="1"/>
    <col min="3338" max="3339" width="7.44921875" style="8" customWidth="1"/>
    <col min="3340" max="3340" width="8.546875" style="8" customWidth="1"/>
    <col min="3341" max="3341" width="7.19921875" style="8" customWidth="1"/>
    <col min="3342" max="3342" width="6.546875" style="8" customWidth="1"/>
    <col min="3343" max="3345" width="10.19921875" style="8" customWidth="1"/>
    <col min="3346" max="3346" width="8.19921875" style="8" customWidth="1"/>
    <col min="3347" max="3584" width="10" style="8"/>
    <col min="3585" max="3585" width="15.6484375" style="8" customWidth="1"/>
    <col min="3586" max="3586" width="10" style="8"/>
    <col min="3587" max="3587" width="11.796875" style="8" customWidth="1"/>
    <col min="3588" max="3588" width="9.44921875" style="8" customWidth="1"/>
    <col min="3589" max="3589" width="8" style="8" customWidth="1"/>
    <col min="3590" max="3590" width="8.19921875" style="8" customWidth="1"/>
    <col min="3591" max="3591" width="9.6484375" style="8" customWidth="1"/>
    <col min="3592" max="3592" width="8.546875" style="8" customWidth="1"/>
    <col min="3593" max="3593" width="8.34765625" style="8" customWidth="1"/>
    <col min="3594" max="3595" width="7.44921875" style="8" customWidth="1"/>
    <col min="3596" max="3596" width="8.546875" style="8" customWidth="1"/>
    <col min="3597" max="3597" width="7.19921875" style="8" customWidth="1"/>
    <col min="3598" max="3598" width="6.546875" style="8" customWidth="1"/>
    <col min="3599" max="3601" width="10.19921875" style="8" customWidth="1"/>
    <col min="3602" max="3602" width="8.19921875" style="8" customWidth="1"/>
    <col min="3603" max="3840" width="10" style="8"/>
    <col min="3841" max="3841" width="15.6484375" style="8" customWidth="1"/>
    <col min="3842" max="3842" width="10" style="8"/>
    <col min="3843" max="3843" width="11.796875" style="8" customWidth="1"/>
    <col min="3844" max="3844" width="9.44921875" style="8" customWidth="1"/>
    <col min="3845" max="3845" width="8" style="8" customWidth="1"/>
    <col min="3846" max="3846" width="8.19921875" style="8" customWidth="1"/>
    <col min="3847" max="3847" width="9.6484375" style="8" customWidth="1"/>
    <col min="3848" max="3848" width="8.546875" style="8" customWidth="1"/>
    <col min="3849" max="3849" width="8.34765625" style="8" customWidth="1"/>
    <col min="3850" max="3851" width="7.44921875" style="8" customWidth="1"/>
    <col min="3852" max="3852" width="8.546875" style="8" customWidth="1"/>
    <col min="3853" max="3853" width="7.19921875" style="8" customWidth="1"/>
    <col min="3854" max="3854" width="6.546875" style="8" customWidth="1"/>
    <col min="3855" max="3857" width="10.19921875" style="8" customWidth="1"/>
    <col min="3858" max="3858" width="8.19921875" style="8" customWidth="1"/>
    <col min="3859" max="4096" width="10" style="8"/>
    <col min="4097" max="4097" width="15.6484375" style="8" customWidth="1"/>
    <col min="4098" max="4098" width="10" style="8"/>
    <col min="4099" max="4099" width="11.796875" style="8" customWidth="1"/>
    <col min="4100" max="4100" width="9.44921875" style="8" customWidth="1"/>
    <col min="4101" max="4101" width="8" style="8" customWidth="1"/>
    <col min="4102" max="4102" width="8.19921875" style="8" customWidth="1"/>
    <col min="4103" max="4103" width="9.6484375" style="8" customWidth="1"/>
    <col min="4104" max="4104" width="8.546875" style="8" customWidth="1"/>
    <col min="4105" max="4105" width="8.34765625" style="8" customWidth="1"/>
    <col min="4106" max="4107" width="7.44921875" style="8" customWidth="1"/>
    <col min="4108" max="4108" width="8.546875" style="8" customWidth="1"/>
    <col min="4109" max="4109" width="7.19921875" style="8" customWidth="1"/>
    <col min="4110" max="4110" width="6.546875" style="8" customWidth="1"/>
    <col min="4111" max="4113" width="10.19921875" style="8" customWidth="1"/>
    <col min="4114" max="4114" width="8.19921875" style="8" customWidth="1"/>
    <col min="4115" max="4352" width="10" style="8"/>
    <col min="4353" max="4353" width="15.6484375" style="8" customWidth="1"/>
    <col min="4354" max="4354" width="10" style="8"/>
    <col min="4355" max="4355" width="11.796875" style="8" customWidth="1"/>
    <col min="4356" max="4356" width="9.44921875" style="8" customWidth="1"/>
    <col min="4357" max="4357" width="8" style="8" customWidth="1"/>
    <col min="4358" max="4358" width="8.19921875" style="8" customWidth="1"/>
    <col min="4359" max="4359" width="9.6484375" style="8" customWidth="1"/>
    <col min="4360" max="4360" width="8.546875" style="8" customWidth="1"/>
    <col min="4361" max="4361" width="8.34765625" style="8" customWidth="1"/>
    <col min="4362" max="4363" width="7.44921875" style="8" customWidth="1"/>
    <col min="4364" max="4364" width="8.546875" style="8" customWidth="1"/>
    <col min="4365" max="4365" width="7.19921875" style="8" customWidth="1"/>
    <col min="4366" max="4366" width="6.546875" style="8" customWidth="1"/>
    <col min="4367" max="4369" width="10.19921875" style="8" customWidth="1"/>
    <col min="4370" max="4370" width="8.19921875" style="8" customWidth="1"/>
    <col min="4371" max="4608" width="10" style="8"/>
    <col min="4609" max="4609" width="15.6484375" style="8" customWidth="1"/>
    <col min="4610" max="4610" width="10" style="8"/>
    <col min="4611" max="4611" width="11.796875" style="8" customWidth="1"/>
    <col min="4612" max="4612" width="9.44921875" style="8" customWidth="1"/>
    <col min="4613" max="4613" width="8" style="8" customWidth="1"/>
    <col min="4614" max="4614" width="8.19921875" style="8" customWidth="1"/>
    <col min="4615" max="4615" width="9.6484375" style="8" customWidth="1"/>
    <col min="4616" max="4616" width="8.546875" style="8" customWidth="1"/>
    <col min="4617" max="4617" width="8.34765625" style="8" customWidth="1"/>
    <col min="4618" max="4619" width="7.44921875" style="8" customWidth="1"/>
    <col min="4620" max="4620" width="8.546875" style="8" customWidth="1"/>
    <col min="4621" max="4621" width="7.19921875" style="8" customWidth="1"/>
    <col min="4622" max="4622" width="6.546875" style="8" customWidth="1"/>
    <col min="4623" max="4625" width="10.19921875" style="8" customWidth="1"/>
    <col min="4626" max="4626" width="8.19921875" style="8" customWidth="1"/>
    <col min="4627" max="4864" width="10" style="8"/>
    <col min="4865" max="4865" width="15.6484375" style="8" customWidth="1"/>
    <col min="4866" max="4866" width="10" style="8"/>
    <col min="4867" max="4867" width="11.796875" style="8" customWidth="1"/>
    <col min="4868" max="4868" width="9.44921875" style="8" customWidth="1"/>
    <col min="4869" max="4869" width="8" style="8" customWidth="1"/>
    <col min="4870" max="4870" width="8.19921875" style="8" customWidth="1"/>
    <col min="4871" max="4871" width="9.6484375" style="8" customWidth="1"/>
    <col min="4872" max="4872" width="8.546875" style="8" customWidth="1"/>
    <col min="4873" max="4873" width="8.34765625" style="8" customWidth="1"/>
    <col min="4874" max="4875" width="7.44921875" style="8" customWidth="1"/>
    <col min="4876" max="4876" width="8.546875" style="8" customWidth="1"/>
    <col min="4877" max="4877" width="7.19921875" style="8" customWidth="1"/>
    <col min="4878" max="4878" width="6.546875" style="8" customWidth="1"/>
    <col min="4879" max="4881" width="10.19921875" style="8" customWidth="1"/>
    <col min="4882" max="4882" width="8.19921875" style="8" customWidth="1"/>
    <col min="4883" max="5120" width="10" style="8"/>
    <col min="5121" max="5121" width="15.6484375" style="8" customWidth="1"/>
    <col min="5122" max="5122" width="10" style="8"/>
    <col min="5123" max="5123" width="11.796875" style="8" customWidth="1"/>
    <col min="5124" max="5124" width="9.44921875" style="8" customWidth="1"/>
    <col min="5125" max="5125" width="8" style="8" customWidth="1"/>
    <col min="5126" max="5126" width="8.19921875" style="8" customWidth="1"/>
    <col min="5127" max="5127" width="9.6484375" style="8" customWidth="1"/>
    <col min="5128" max="5128" width="8.546875" style="8" customWidth="1"/>
    <col min="5129" max="5129" width="8.34765625" style="8" customWidth="1"/>
    <col min="5130" max="5131" width="7.44921875" style="8" customWidth="1"/>
    <col min="5132" max="5132" width="8.546875" style="8" customWidth="1"/>
    <col min="5133" max="5133" width="7.19921875" style="8" customWidth="1"/>
    <col min="5134" max="5134" width="6.546875" style="8" customWidth="1"/>
    <col min="5135" max="5137" width="10.19921875" style="8" customWidth="1"/>
    <col min="5138" max="5138" width="8.19921875" style="8" customWidth="1"/>
    <col min="5139" max="5376" width="10" style="8"/>
    <col min="5377" max="5377" width="15.6484375" style="8" customWidth="1"/>
    <col min="5378" max="5378" width="10" style="8"/>
    <col min="5379" max="5379" width="11.796875" style="8" customWidth="1"/>
    <col min="5380" max="5380" width="9.44921875" style="8" customWidth="1"/>
    <col min="5381" max="5381" width="8" style="8" customWidth="1"/>
    <col min="5382" max="5382" width="8.19921875" style="8" customWidth="1"/>
    <col min="5383" max="5383" width="9.6484375" style="8" customWidth="1"/>
    <col min="5384" max="5384" width="8.546875" style="8" customWidth="1"/>
    <col min="5385" max="5385" width="8.34765625" style="8" customWidth="1"/>
    <col min="5386" max="5387" width="7.44921875" style="8" customWidth="1"/>
    <col min="5388" max="5388" width="8.546875" style="8" customWidth="1"/>
    <col min="5389" max="5389" width="7.19921875" style="8" customWidth="1"/>
    <col min="5390" max="5390" width="6.546875" style="8" customWidth="1"/>
    <col min="5391" max="5393" width="10.19921875" style="8" customWidth="1"/>
    <col min="5394" max="5394" width="8.19921875" style="8" customWidth="1"/>
    <col min="5395" max="5632" width="10" style="8"/>
    <col min="5633" max="5633" width="15.6484375" style="8" customWidth="1"/>
    <col min="5634" max="5634" width="10" style="8"/>
    <col min="5635" max="5635" width="11.796875" style="8" customWidth="1"/>
    <col min="5636" max="5636" width="9.44921875" style="8" customWidth="1"/>
    <col min="5637" max="5637" width="8" style="8" customWidth="1"/>
    <col min="5638" max="5638" width="8.19921875" style="8" customWidth="1"/>
    <col min="5639" max="5639" width="9.6484375" style="8" customWidth="1"/>
    <col min="5640" max="5640" width="8.546875" style="8" customWidth="1"/>
    <col min="5641" max="5641" width="8.34765625" style="8" customWidth="1"/>
    <col min="5642" max="5643" width="7.44921875" style="8" customWidth="1"/>
    <col min="5644" max="5644" width="8.546875" style="8" customWidth="1"/>
    <col min="5645" max="5645" width="7.19921875" style="8" customWidth="1"/>
    <col min="5646" max="5646" width="6.546875" style="8" customWidth="1"/>
    <col min="5647" max="5649" width="10.19921875" style="8" customWidth="1"/>
    <col min="5650" max="5650" width="8.19921875" style="8" customWidth="1"/>
    <col min="5651" max="5888" width="10" style="8"/>
    <col min="5889" max="5889" width="15.6484375" style="8" customWidth="1"/>
    <col min="5890" max="5890" width="10" style="8"/>
    <col min="5891" max="5891" width="11.796875" style="8" customWidth="1"/>
    <col min="5892" max="5892" width="9.44921875" style="8" customWidth="1"/>
    <col min="5893" max="5893" width="8" style="8" customWidth="1"/>
    <col min="5894" max="5894" width="8.19921875" style="8" customWidth="1"/>
    <col min="5895" max="5895" width="9.6484375" style="8" customWidth="1"/>
    <col min="5896" max="5896" width="8.546875" style="8" customWidth="1"/>
    <col min="5897" max="5897" width="8.34765625" style="8" customWidth="1"/>
    <col min="5898" max="5899" width="7.44921875" style="8" customWidth="1"/>
    <col min="5900" max="5900" width="8.546875" style="8" customWidth="1"/>
    <col min="5901" max="5901" width="7.19921875" style="8" customWidth="1"/>
    <col min="5902" max="5902" width="6.546875" style="8" customWidth="1"/>
    <col min="5903" max="5905" width="10.19921875" style="8" customWidth="1"/>
    <col min="5906" max="5906" width="8.19921875" style="8" customWidth="1"/>
    <col min="5907" max="6144" width="10" style="8"/>
    <col min="6145" max="6145" width="15.6484375" style="8" customWidth="1"/>
    <col min="6146" max="6146" width="10" style="8"/>
    <col min="6147" max="6147" width="11.796875" style="8" customWidth="1"/>
    <col min="6148" max="6148" width="9.44921875" style="8" customWidth="1"/>
    <col min="6149" max="6149" width="8" style="8" customWidth="1"/>
    <col min="6150" max="6150" width="8.19921875" style="8" customWidth="1"/>
    <col min="6151" max="6151" width="9.6484375" style="8" customWidth="1"/>
    <col min="6152" max="6152" width="8.546875" style="8" customWidth="1"/>
    <col min="6153" max="6153" width="8.34765625" style="8" customWidth="1"/>
    <col min="6154" max="6155" width="7.44921875" style="8" customWidth="1"/>
    <col min="6156" max="6156" width="8.546875" style="8" customWidth="1"/>
    <col min="6157" max="6157" width="7.19921875" style="8" customWidth="1"/>
    <col min="6158" max="6158" width="6.546875" style="8" customWidth="1"/>
    <col min="6159" max="6161" width="10.19921875" style="8" customWidth="1"/>
    <col min="6162" max="6162" width="8.19921875" style="8" customWidth="1"/>
    <col min="6163" max="6400" width="10" style="8"/>
    <col min="6401" max="6401" width="15.6484375" style="8" customWidth="1"/>
    <col min="6402" max="6402" width="10" style="8"/>
    <col min="6403" max="6403" width="11.796875" style="8" customWidth="1"/>
    <col min="6404" max="6404" width="9.44921875" style="8" customWidth="1"/>
    <col min="6405" max="6405" width="8" style="8" customWidth="1"/>
    <col min="6406" max="6406" width="8.19921875" style="8" customWidth="1"/>
    <col min="6407" max="6407" width="9.6484375" style="8" customWidth="1"/>
    <col min="6408" max="6408" width="8.546875" style="8" customWidth="1"/>
    <col min="6409" max="6409" width="8.34765625" style="8" customWidth="1"/>
    <col min="6410" max="6411" width="7.44921875" style="8" customWidth="1"/>
    <col min="6412" max="6412" width="8.546875" style="8" customWidth="1"/>
    <col min="6413" max="6413" width="7.19921875" style="8" customWidth="1"/>
    <col min="6414" max="6414" width="6.546875" style="8" customWidth="1"/>
    <col min="6415" max="6417" width="10.19921875" style="8" customWidth="1"/>
    <col min="6418" max="6418" width="8.19921875" style="8" customWidth="1"/>
    <col min="6419" max="6656" width="10" style="8"/>
    <col min="6657" max="6657" width="15.6484375" style="8" customWidth="1"/>
    <col min="6658" max="6658" width="10" style="8"/>
    <col min="6659" max="6659" width="11.796875" style="8" customWidth="1"/>
    <col min="6660" max="6660" width="9.44921875" style="8" customWidth="1"/>
    <col min="6661" max="6661" width="8" style="8" customWidth="1"/>
    <col min="6662" max="6662" width="8.19921875" style="8" customWidth="1"/>
    <col min="6663" max="6663" width="9.6484375" style="8" customWidth="1"/>
    <col min="6664" max="6664" width="8.546875" style="8" customWidth="1"/>
    <col min="6665" max="6665" width="8.34765625" style="8" customWidth="1"/>
    <col min="6666" max="6667" width="7.44921875" style="8" customWidth="1"/>
    <col min="6668" max="6668" width="8.546875" style="8" customWidth="1"/>
    <col min="6669" max="6669" width="7.19921875" style="8" customWidth="1"/>
    <col min="6670" max="6670" width="6.546875" style="8" customWidth="1"/>
    <col min="6671" max="6673" width="10.19921875" style="8" customWidth="1"/>
    <col min="6674" max="6674" width="8.19921875" style="8" customWidth="1"/>
    <col min="6675" max="6912" width="10" style="8"/>
    <col min="6913" max="6913" width="15.6484375" style="8" customWidth="1"/>
    <col min="6914" max="6914" width="10" style="8"/>
    <col min="6915" max="6915" width="11.796875" style="8" customWidth="1"/>
    <col min="6916" max="6916" width="9.44921875" style="8" customWidth="1"/>
    <col min="6917" max="6917" width="8" style="8" customWidth="1"/>
    <col min="6918" max="6918" width="8.19921875" style="8" customWidth="1"/>
    <col min="6919" max="6919" width="9.6484375" style="8" customWidth="1"/>
    <col min="6920" max="6920" width="8.546875" style="8" customWidth="1"/>
    <col min="6921" max="6921" width="8.34765625" style="8" customWidth="1"/>
    <col min="6922" max="6923" width="7.44921875" style="8" customWidth="1"/>
    <col min="6924" max="6924" width="8.546875" style="8" customWidth="1"/>
    <col min="6925" max="6925" width="7.19921875" style="8" customWidth="1"/>
    <col min="6926" max="6926" width="6.546875" style="8" customWidth="1"/>
    <col min="6927" max="6929" width="10.19921875" style="8" customWidth="1"/>
    <col min="6930" max="6930" width="8.19921875" style="8" customWidth="1"/>
    <col min="6931" max="7168" width="10" style="8"/>
    <col min="7169" max="7169" width="15.6484375" style="8" customWidth="1"/>
    <col min="7170" max="7170" width="10" style="8"/>
    <col min="7171" max="7171" width="11.796875" style="8" customWidth="1"/>
    <col min="7172" max="7172" width="9.44921875" style="8" customWidth="1"/>
    <col min="7173" max="7173" width="8" style="8" customWidth="1"/>
    <col min="7174" max="7174" width="8.19921875" style="8" customWidth="1"/>
    <col min="7175" max="7175" width="9.6484375" style="8" customWidth="1"/>
    <col min="7176" max="7176" width="8.546875" style="8" customWidth="1"/>
    <col min="7177" max="7177" width="8.34765625" style="8" customWidth="1"/>
    <col min="7178" max="7179" width="7.44921875" style="8" customWidth="1"/>
    <col min="7180" max="7180" width="8.546875" style="8" customWidth="1"/>
    <col min="7181" max="7181" width="7.19921875" style="8" customWidth="1"/>
    <col min="7182" max="7182" width="6.546875" style="8" customWidth="1"/>
    <col min="7183" max="7185" width="10.19921875" style="8" customWidth="1"/>
    <col min="7186" max="7186" width="8.19921875" style="8" customWidth="1"/>
    <col min="7187" max="7424" width="10" style="8"/>
    <col min="7425" max="7425" width="15.6484375" style="8" customWidth="1"/>
    <col min="7426" max="7426" width="10" style="8"/>
    <col min="7427" max="7427" width="11.796875" style="8" customWidth="1"/>
    <col min="7428" max="7428" width="9.44921875" style="8" customWidth="1"/>
    <col min="7429" max="7429" width="8" style="8" customWidth="1"/>
    <col min="7430" max="7430" width="8.19921875" style="8" customWidth="1"/>
    <col min="7431" max="7431" width="9.6484375" style="8" customWidth="1"/>
    <col min="7432" max="7432" width="8.546875" style="8" customWidth="1"/>
    <col min="7433" max="7433" width="8.34765625" style="8" customWidth="1"/>
    <col min="7434" max="7435" width="7.44921875" style="8" customWidth="1"/>
    <col min="7436" max="7436" width="8.546875" style="8" customWidth="1"/>
    <col min="7437" max="7437" width="7.19921875" style="8" customWidth="1"/>
    <col min="7438" max="7438" width="6.546875" style="8" customWidth="1"/>
    <col min="7439" max="7441" width="10.19921875" style="8" customWidth="1"/>
    <col min="7442" max="7442" width="8.19921875" style="8" customWidth="1"/>
    <col min="7443" max="7680" width="10" style="8"/>
    <col min="7681" max="7681" width="15.6484375" style="8" customWidth="1"/>
    <col min="7682" max="7682" width="10" style="8"/>
    <col min="7683" max="7683" width="11.796875" style="8" customWidth="1"/>
    <col min="7684" max="7684" width="9.44921875" style="8" customWidth="1"/>
    <col min="7685" max="7685" width="8" style="8" customWidth="1"/>
    <col min="7686" max="7686" width="8.19921875" style="8" customWidth="1"/>
    <col min="7687" max="7687" width="9.6484375" style="8" customWidth="1"/>
    <col min="7688" max="7688" width="8.546875" style="8" customWidth="1"/>
    <col min="7689" max="7689" width="8.34765625" style="8" customWidth="1"/>
    <col min="7690" max="7691" width="7.44921875" style="8" customWidth="1"/>
    <col min="7692" max="7692" width="8.546875" style="8" customWidth="1"/>
    <col min="7693" max="7693" width="7.19921875" style="8" customWidth="1"/>
    <col min="7694" max="7694" width="6.546875" style="8" customWidth="1"/>
    <col min="7695" max="7697" width="10.19921875" style="8" customWidth="1"/>
    <col min="7698" max="7698" width="8.19921875" style="8" customWidth="1"/>
    <col min="7699" max="7936" width="10" style="8"/>
    <col min="7937" max="7937" width="15.6484375" style="8" customWidth="1"/>
    <col min="7938" max="7938" width="10" style="8"/>
    <col min="7939" max="7939" width="11.796875" style="8" customWidth="1"/>
    <col min="7940" max="7940" width="9.44921875" style="8" customWidth="1"/>
    <col min="7941" max="7941" width="8" style="8" customWidth="1"/>
    <col min="7942" max="7942" width="8.19921875" style="8" customWidth="1"/>
    <col min="7943" max="7943" width="9.6484375" style="8" customWidth="1"/>
    <col min="7944" max="7944" width="8.546875" style="8" customWidth="1"/>
    <col min="7945" max="7945" width="8.34765625" style="8" customWidth="1"/>
    <col min="7946" max="7947" width="7.44921875" style="8" customWidth="1"/>
    <col min="7948" max="7948" width="8.546875" style="8" customWidth="1"/>
    <col min="7949" max="7949" width="7.19921875" style="8" customWidth="1"/>
    <col min="7950" max="7950" width="6.546875" style="8" customWidth="1"/>
    <col min="7951" max="7953" width="10.19921875" style="8" customWidth="1"/>
    <col min="7954" max="7954" width="8.19921875" style="8" customWidth="1"/>
    <col min="7955" max="8192" width="10" style="8"/>
    <col min="8193" max="8193" width="15.6484375" style="8" customWidth="1"/>
    <col min="8194" max="8194" width="10" style="8"/>
    <col min="8195" max="8195" width="11.796875" style="8" customWidth="1"/>
    <col min="8196" max="8196" width="9.44921875" style="8" customWidth="1"/>
    <col min="8197" max="8197" width="8" style="8" customWidth="1"/>
    <col min="8198" max="8198" width="8.19921875" style="8" customWidth="1"/>
    <col min="8199" max="8199" width="9.6484375" style="8" customWidth="1"/>
    <col min="8200" max="8200" width="8.546875" style="8" customWidth="1"/>
    <col min="8201" max="8201" width="8.34765625" style="8" customWidth="1"/>
    <col min="8202" max="8203" width="7.44921875" style="8" customWidth="1"/>
    <col min="8204" max="8204" width="8.546875" style="8" customWidth="1"/>
    <col min="8205" max="8205" width="7.19921875" style="8" customWidth="1"/>
    <col min="8206" max="8206" width="6.546875" style="8" customWidth="1"/>
    <col min="8207" max="8209" width="10.19921875" style="8" customWidth="1"/>
    <col min="8210" max="8210" width="8.19921875" style="8" customWidth="1"/>
    <col min="8211" max="8448" width="10" style="8"/>
    <col min="8449" max="8449" width="15.6484375" style="8" customWidth="1"/>
    <col min="8450" max="8450" width="10" style="8"/>
    <col min="8451" max="8451" width="11.796875" style="8" customWidth="1"/>
    <col min="8452" max="8452" width="9.44921875" style="8" customWidth="1"/>
    <col min="8453" max="8453" width="8" style="8" customWidth="1"/>
    <col min="8454" max="8454" width="8.19921875" style="8" customWidth="1"/>
    <col min="8455" max="8455" width="9.6484375" style="8" customWidth="1"/>
    <col min="8456" max="8456" width="8.546875" style="8" customWidth="1"/>
    <col min="8457" max="8457" width="8.34765625" style="8" customWidth="1"/>
    <col min="8458" max="8459" width="7.44921875" style="8" customWidth="1"/>
    <col min="8460" max="8460" width="8.546875" style="8" customWidth="1"/>
    <col min="8461" max="8461" width="7.19921875" style="8" customWidth="1"/>
    <col min="8462" max="8462" width="6.546875" style="8" customWidth="1"/>
    <col min="8463" max="8465" width="10.19921875" style="8" customWidth="1"/>
    <col min="8466" max="8466" width="8.19921875" style="8" customWidth="1"/>
    <col min="8467" max="8704" width="10" style="8"/>
    <col min="8705" max="8705" width="15.6484375" style="8" customWidth="1"/>
    <col min="8706" max="8706" width="10" style="8"/>
    <col min="8707" max="8707" width="11.796875" style="8" customWidth="1"/>
    <col min="8708" max="8708" width="9.44921875" style="8" customWidth="1"/>
    <col min="8709" max="8709" width="8" style="8" customWidth="1"/>
    <col min="8710" max="8710" width="8.19921875" style="8" customWidth="1"/>
    <col min="8711" max="8711" width="9.6484375" style="8" customWidth="1"/>
    <col min="8712" max="8712" width="8.546875" style="8" customWidth="1"/>
    <col min="8713" max="8713" width="8.34765625" style="8" customWidth="1"/>
    <col min="8714" max="8715" width="7.44921875" style="8" customWidth="1"/>
    <col min="8716" max="8716" width="8.546875" style="8" customWidth="1"/>
    <col min="8717" max="8717" width="7.19921875" style="8" customWidth="1"/>
    <col min="8718" max="8718" width="6.546875" style="8" customWidth="1"/>
    <col min="8719" max="8721" width="10.19921875" style="8" customWidth="1"/>
    <col min="8722" max="8722" width="8.19921875" style="8" customWidth="1"/>
    <col min="8723" max="8960" width="10" style="8"/>
    <col min="8961" max="8961" width="15.6484375" style="8" customWidth="1"/>
    <col min="8962" max="8962" width="10" style="8"/>
    <col min="8963" max="8963" width="11.796875" style="8" customWidth="1"/>
    <col min="8964" max="8964" width="9.44921875" style="8" customWidth="1"/>
    <col min="8965" max="8965" width="8" style="8" customWidth="1"/>
    <col min="8966" max="8966" width="8.19921875" style="8" customWidth="1"/>
    <col min="8967" max="8967" width="9.6484375" style="8" customWidth="1"/>
    <col min="8968" max="8968" width="8.546875" style="8" customWidth="1"/>
    <col min="8969" max="8969" width="8.34765625" style="8" customWidth="1"/>
    <col min="8970" max="8971" width="7.44921875" style="8" customWidth="1"/>
    <col min="8972" max="8972" width="8.546875" style="8" customWidth="1"/>
    <col min="8973" max="8973" width="7.19921875" style="8" customWidth="1"/>
    <col min="8974" max="8974" width="6.546875" style="8" customWidth="1"/>
    <col min="8975" max="8977" width="10.19921875" style="8" customWidth="1"/>
    <col min="8978" max="8978" width="8.19921875" style="8" customWidth="1"/>
    <col min="8979" max="9216" width="10" style="8"/>
    <col min="9217" max="9217" width="15.6484375" style="8" customWidth="1"/>
    <col min="9218" max="9218" width="10" style="8"/>
    <col min="9219" max="9219" width="11.796875" style="8" customWidth="1"/>
    <col min="9220" max="9220" width="9.44921875" style="8" customWidth="1"/>
    <col min="9221" max="9221" width="8" style="8" customWidth="1"/>
    <col min="9222" max="9222" width="8.19921875" style="8" customWidth="1"/>
    <col min="9223" max="9223" width="9.6484375" style="8" customWidth="1"/>
    <col min="9224" max="9224" width="8.546875" style="8" customWidth="1"/>
    <col min="9225" max="9225" width="8.34765625" style="8" customWidth="1"/>
    <col min="9226" max="9227" width="7.44921875" style="8" customWidth="1"/>
    <col min="9228" max="9228" width="8.546875" style="8" customWidth="1"/>
    <col min="9229" max="9229" width="7.19921875" style="8" customWidth="1"/>
    <col min="9230" max="9230" width="6.546875" style="8" customWidth="1"/>
    <col min="9231" max="9233" width="10.19921875" style="8" customWidth="1"/>
    <col min="9234" max="9234" width="8.19921875" style="8" customWidth="1"/>
    <col min="9235" max="9472" width="10" style="8"/>
    <col min="9473" max="9473" width="15.6484375" style="8" customWidth="1"/>
    <col min="9474" max="9474" width="10" style="8"/>
    <col min="9475" max="9475" width="11.796875" style="8" customWidth="1"/>
    <col min="9476" max="9476" width="9.44921875" style="8" customWidth="1"/>
    <col min="9477" max="9477" width="8" style="8" customWidth="1"/>
    <col min="9478" max="9478" width="8.19921875" style="8" customWidth="1"/>
    <col min="9479" max="9479" width="9.6484375" style="8" customWidth="1"/>
    <col min="9480" max="9480" width="8.546875" style="8" customWidth="1"/>
    <col min="9481" max="9481" width="8.34765625" style="8" customWidth="1"/>
    <col min="9482" max="9483" width="7.44921875" style="8" customWidth="1"/>
    <col min="9484" max="9484" width="8.546875" style="8" customWidth="1"/>
    <col min="9485" max="9485" width="7.19921875" style="8" customWidth="1"/>
    <col min="9486" max="9486" width="6.546875" style="8" customWidth="1"/>
    <col min="9487" max="9489" width="10.19921875" style="8" customWidth="1"/>
    <col min="9490" max="9490" width="8.19921875" style="8" customWidth="1"/>
    <col min="9491" max="9728" width="10" style="8"/>
    <col min="9729" max="9729" width="15.6484375" style="8" customWidth="1"/>
    <col min="9730" max="9730" width="10" style="8"/>
    <col min="9731" max="9731" width="11.796875" style="8" customWidth="1"/>
    <col min="9732" max="9732" width="9.44921875" style="8" customWidth="1"/>
    <col min="9733" max="9733" width="8" style="8" customWidth="1"/>
    <col min="9734" max="9734" width="8.19921875" style="8" customWidth="1"/>
    <col min="9735" max="9735" width="9.6484375" style="8" customWidth="1"/>
    <col min="9736" max="9736" width="8.546875" style="8" customWidth="1"/>
    <col min="9737" max="9737" width="8.34765625" style="8" customWidth="1"/>
    <col min="9738" max="9739" width="7.44921875" style="8" customWidth="1"/>
    <col min="9740" max="9740" width="8.546875" style="8" customWidth="1"/>
    <col min="9741" max="9741" width="7.19921875" style="8" customWidth="1"/>
    <col min="9742" max="9742" width="6.546875" style="8" customWidth="1"/>
    <col min="9743" max="9745" width="10.19921875" style="8" customWidth="1"/>
    <col min="9746" max="9746" width="8.19921875" style="8" customWidth="1"/>
    <col min="9747" max="9984" width="10" style="8"/>
    <col min="9985" max="9985" width="15.6484375" style="8" customWidth="1"/>
    <col min="9986" max="9986" width="10" style="8"/>
    <col min="9987" max="9987" width="11.796875" style="8" customWidth="1"/>
    <col min="9988" max="9988" width="9.44921875" style="8" customWidth="1"/>
    <col min="9989" max="9989" width="8" style="8" customWidth="1"/>
    <col min="9990" max="9990" width="8.19921875" style="8" customWidth="1"/>
    <col min="9991" max="9991" width="9.6484375" style="8" customWidth="1"/>
    <col min="9992" max="9992" width="8.546875" style="8" customWidth="1"/>
    <col min="9993" max="9993" width="8.34765625" style="8" customWidth="1"/>
    <col min="9994" max="9995" width="7.44921875" style="8" customWidth="1"/>
    <col min="9996" max="9996" width="8.546875" style="8" customWidth="1"/>
    <col min="9997" max="9997" width="7.19921875" style="8" customWidth="1"/>
    <col min="9998" max="9998" width="6.546875" style="8" customWidth="1"/>
    <col min="9999" max="10001" width="10.19921875" style="8" customWidth="1"/>
    <col min="10002" max="10002" width="8.19921875" style="8" customWidth="1"/>
    <col min="10003" max="10240" width="10" style="8"/>
    <col min="10241" max="10241" width="15.6484375" style="8" customWidth="1"/>
    <col min="10242" max="10242" width="10" style="8"/>
    <col min="10243" max="10243" width="11.796875" style="8" customWidth="1"/>
    <col min="10244" max="10244" width="9.44921875" style="8" customWidth="1"/>
    <col min="10245" max="10245" width="8" style="8" customWidth="1"/>
    <col min="10246" max="10246" width="8.19921875" style="8" customWidth="1"/>
    <col min="10247" max="10247" width="9.6484375" style="8" customWidth="1"/>
    <col min="10248" max="10248" width="8.546875" style="8" customWidth="1"/>
    <col min="10249" max="10249" width="8.34765625" style="8" customWidth="1"/>
    <col min="10250" max="10251" width="7.44921875" style="8" customWidth="1"/>
    <col min="10252" max="10252" width="8.546875" style="8" customWidth="1"/>
    <col min="10253" max="10253" width="7.19921875" style="8" customWidth="1"/>
    <col min="10254" max="10254" width="6.546875" style="8" customWidth="1"/>
    <col min="10255" max="10257" width="10.19921875" style="8" customWidth="1"/>
    <col min="10258" max="10258" width="8.19921875" style="8" customWidth="1"/>
    <col min="10259" max="10496" width="10" style="8"/>
    <col min="10497" max="10497" width="15.6484375" style="8" customWidth="1"/>
    <col min="10498" max="10498" width="10" style="8"/>
    <col min="10499" max="10499" width="11.796875" style="8" customWidth="1"/>
    <col min="10500" max="10500" width="9.44921875" style="8" customWidth="1"/>
    <col min="10501" max="10501" width="8" style="8" customWidth="1"/>
    <col min="10502" max="10502" width="8.19921875" style="8" customWidth="1"/>
    <col min="10503" max="10503" width="9.6484375" style="8" customWidth="1"/>
    <col min="10504" max="10504" width="8.546875" style="8" customWidth="1"/>
    <col min="10505" max="10505" width="8.34765625" style="8" customWidth="1"/>
    <col min="10506" max="10507" width="7.44921875" style="8" customWidth="1"/>
    <col min="10508" max="10508" width="8.546875" style="8" customWidth="1"/>
    <col min="10509" max="10509" width="7.19921875" style="8" customWidth="1"/>
    <col min="10510" max="10510" width="6.546875" style="8" customWidth="1"/>
    <col min="10511" max="10513" width="10.19921875" style="8" customWidth="1"/>
    <col min="10514" max="10514" width="8.19921875" style="8" customWidth="1"/>
    <col min="10515" max="10752" width="10" style="8"/>
    <col min="10753" max="10753" width="15.6484375" style="8" customWidth="1"/>
    <col min="10754" max="10754" width="10" style="8"/>
    <col min="10755" max="10755" width="11.796875" style="8" customWidth="1"/>
    <col min="10756" max="10756" width="9.44921875" style="8" customWidth="1"/>
    <col min="10757" max="10757" width="8" style="8" customWidth="1"/>
    <col min="10758" max="10758" width="8.19921875" style="8" customWidth="1"/>
    <col min="10759" max="10759" width="9.6484375" style="8" customWidth="1"/>
    <col min="10760" max="10760" width="8.546875" style="8" customWidth="1"/>
    <col min="10761" max="10761" width="8.34765625" style="8" customWidth="1"/>
    <col min="10762" max="10763" width="7.44921875" style="8" customWidth="1"/>
    <col min="10764" max="10764" width="8.546875" style="8" customWidth="1"/>
    <col min="10765" max="10765" width="7.19921875" style="8" customWidth="1"/>
    <col min="10766" max="10766" width="6.546875" style="8" customWidth="1"/>
    <col min="10767" max="10769" width="10.19921875" style="8" customWidth="1"/>
    <col min="10770" max="10770" width="8.19921875" style="8" customWidth="1"/>
    <col min="10771" max="11008" width="10" style="8"/>
    <col min="11009" max="11009" width="15.6484375" style="8" customWidth="1"/>
    <col min="11010" max="11010" width="10" style="8"/>
    <col min="11011" max="11011" width="11.796875" style="8" customWidth="1"/>
    <col min="11012" max="11012" width="9.44921875" style="8" customWidth="1"/>
    <col min="11013" max="11013" width="8" style="8" customWidth="1"/>
    <col min="11014" max="11014" width="8.19921875" style="8" customWidth="1"/>
    <col min="11015" max="11015" width="9.6484375" style="8" customWidth="1"/>
    <col min="11016" max="11016" width="8.546875" style="8" customWidth="1"/>
    <col min="11017" max="11017" width="8.34765625" style="8" customWidth="1"/>
    <col min="11018" max="11019" width="7.44921875" style="8" customWidth="1"/>
    <col min="11020" max="11020" width="8.546875" style="8" customWidth="1"/>
    <col min="11021" max="11021" width="7.19921875" style="8" customWidth="1"/>
    <col min="11022" max="11022" width="6.546875" style="8" customWidth="1"/>
    <col min="11023" max="11025" width="10.19921875" style="8" customWidth="1"/>
    <col min="11026" max="11026" width="8.19921875" style="8" customWidth="1"/>
    <col min="11027" max="11264" width="10" style="8"/>
    <col min="11265" max="11265" width="15.6484375" style="8" customWidth="1"/>
    <col min="11266" max="11266" width="10" style="8"/>
    <col min="11267" max="11267" width="11.796875" style="8" customWidth="1"/>
    <col min="11268" max="11268" width="9.44921875" style="8" customWidth="1"/>
    <col min="11269" max="11269" width="8" style="8" customWidth="1"/>
    <col min="11270" max="11270" width="8.19921875" style="8" customWidth="1"/>
    <col min="11271" max="11271" width="9.6484375" style="8" customWidth="1"/>
    <col min="11272" max="11272" width="8.546875" style="8" customWidth="1"/>
    <col min="11273" max="11273" width="8.34765625" style="8" customWidth="1"/>
    <col min="11274" max="11275" width="7.44921875" style="8" customWidth="1"/>
    <col min="11276" max="11276" width="8.546875" style="8" customWidth="1"/>
    <col min="11277" max="11277" width="7.19921875" style="8" customWidth="1"/>
    <col min="11278" max="11278" width="6.546875" style="8" customWidth="1"/>
    <col min="11279" max="11281" width="10.19921875" style="8" customWidth="1"/>
    <col min="11282" max="11282" width="8.19921875" style="8" customWidth="1"/>
    <col min="11283" max="11520" width="10" style="8"/>
    <col min="11521" max="11521" width="15.6484375" style="8" customWidth="1"/>
    <col min="11522" max="11522" width="10" style="8"/>
    <col min="11523" max="11523" width="11.796875" style="8" customWidth="1"/>
    <col min="11524" max="11524" width="9.44921875" style="8" customWidth="1"/>
    <col min="11525" max="11525" width="8" style="8" customWidth="1"/>
    <col min="11526" max="11526" width="8.19921875" style="8" customWidth="1"/>
    <col min="11527" max="11527" width="9.6484375" style="8" customWidth="1"/>
    <col min="11528" max="11528" width="8.546875" style="8" customWidth="1"/>
    <col min="11529" max="11529" width="8.34765625" style="8" customWidth="1"/>
    <col min="11530" max="11531" width="7.44921875" style="8" customWidth="1"/>
    <col min="11532" max="11532" width="8.546875" style="8" customWidth="1"/>
    <col min="11533" max="11533" width="7.19921875" style="8" customWidth="1"/>
    <col min="11534" max="11534" width="6.546875" style="8" customWidth="1"/>
    <col min="11535" max="11537" width="10.19921875" style="8" customWidth="1"/>
    <col min="11538" max="11538" width="8.19921875" style="8" customWidth="1"/>
    <col min="11539" max="11776" width="10" style="8"/>
    <col min="11777" max="11777" width="15.6484375" style="8" customWidth="1"/>
    <col min="11778" max="11778" width="10" style="8"/>
    <col min="11779" max="11779" width="11.796875" style="8" customWidth="1"/>
    <col min="11780" max="11780" width="9.44921875" style="8" customWidth="1"/>
    <col min="11781" max="11781" width="8" style="8" customWidth="1"/>
    <col min="11782" max="11782" width="8.19921875" style="8" customWidth="1"/>
    <col min="11783" max="11783" width="9.6484375" style="8" customWidth="1"/>
    <col min="11784" max="11784" width="8.546875" style="8" customWidth="1"/>
    <col min="11785" max="11785" width="8.34765625" style="8" customWidth="1"/>
    <col min="11786" max="11787" width="7.44921875" style="8" customWidth="1"/>
    <col min="11788" max="11788" width="8.546875" style="8" customWidth="1"/>
    <col min="11789" max="11789" width="7.19921875" style="8" customWidth="1"/>
    <col min="11790" max="11790" width="6.546875" style="8" customWidth="1"/>
    <col min="11791" max="11793" width="10.19921875" style="8" customWidth="1"/>
    <col min="11794" max="11794" width="8.19921875" style="8" customWidth="1"/>
    <col min="11795" max="12032" width="10" style="8"/>
    <col min="12033" max="12033" width="15.6484375" style="8" customWidth="1"/>
    <col min="12034" max="12034" width="10" style="8"/>
    <col min="12035" max="12035" width="11.796875" style="8" customWidth="1"/>
    <col min="12036" max="12036" width="9.44921875" style="8" customWidth="1"/>
    <col min="12037" max="12037" width="8" style="8" customWidth="1"/>
    <col min="12038" max="12038" width="8.19921875" style="8" customWidth="1"/>
    <col min="12039" max="12039" width="9.6484375" style="8" customWidth="1"/>
    <col min="12040" max="12040" width="8.546875" style="8" customWidth="1"/>
    <col min="12041" max="12041" width="8.34765625" style="8" customWidth="1"/>
    <col min="12042" max="12043" width="7.44921875" style="8" customWidth="1"/>
    <col min="12044" max="12044" width="8.546875" style="8" customWidth="1"/>
    <col min="12045" max="12045" width="7.19921875" style="8" customWidth="1"/>
    <col min="12046" max="12046" width="6.546875" style="8" customWidth="1"/>
    <col min="12047" max="12049" width="10.19921875" style="8" customWidth="1"/>
    <col min="12050" max="12050" width="8.19921875" style="8" customWidth="1"/>
    <col min="12051" max="12288" width="10" style="8"/>
    <col min="12289" max="12289" width="15.6484375" style="8" customWidth="1"/>
    <col min="12290" max="12290" width="10" style="8"/>
    <col min="12291" max="12291" width="11.796875" style="8" customWidth="1"/>
    <col min="12292" max="12292" width="9.44921875" style="8" customWidth="1"/>
    <col min="12293" max="12293" width="8" style="8" customWidth="1"/>
    <col min="12294" max="12294" width="8.19921875" style="8" customWidth="1"/>
    <col min="12295" max="12295" width="9.6484375" style="8" customWidth="1"/>
    <col min="12296" max="12296" width="8.546875" style="8" customWidth="1"/>
    <col min="12297" max="12297" width="8.34765625" style="8" customWidth="1"/>
    <col min="12298" max="12299" width="7.44921875" style="8" customWidth="1"/>
    <col min="12300" max="12300" width="8.546875" style="8" customWidth="1"/>
    <col min="12301" max="12301" width="7.19921875" style="8" customWidth="1"/>
    <col min="12302" max="12302" width="6.546875" style="8" customWidth="1"/>
    <col min="12303" max="12305" width="10.19921875" style="8" customWidth="1"/>
    <col min="12306" max="12306" width="8.19921875" style="8" customWidth="1"/>
    <col min="12307" max="12544" width="10" style="8"/>
    <col min="12545" max="12545" width="15.6484375" style="8" customWidth="1"/>
    <col min="12546" max="12546" width="10" style="8"/>
    <col min="12547" max="12547" width="11.796875" style="8" customWidth="1"/>
    <col min="12548" max="12548" width="9.44921875" style="8" customWidth="1"/>
    <col min="12549" max="12549" width="8" style="8" customWidth="1"/>
    <col min="12550" max="12550" width="8.19921875" style="8" customWidth="1"/>
    <col min="12551" max="12551" width="9.6484375" style="8" customWidth="1"/>
    <col min="12552" max="12552" width="8.546875" style="8" customWidth="1"/>
    <col min="12553" max="12553" width="8.34765625" style="8" customWidth="1"/>
    <col min="12554" max="12555" width="7.44921875" style="8" customWidth="1"/>
    <col min="12556" max="12556" width="8.546875" style="8" customWidth="1"/>
    <col min="12557" max="12557" width="7.19921875" style="8" customWidth="1"/>
    <col min="12558" max="12558" width="6.546875" style="8" customWidth="1"/>
    <col min="12559" max="12561" width="10.19921875" style="8" customWidth="1"/>
    <col min="12562" max="12562" width="8.19921875" style="8" customWidth="1"/>
    <col min="12563" max="12800" width="10" style="8"/>
    <col min="12801" max="12801" width="15.6484375" style="8" customWidth="1"/>
    <col min="12802" max="12802" width="10" style="8"/>
    <col min="12803" max="12803" width="11.796875" style="8" customWidth="1"/>
    <col min="12804" max="12804" width="9.44921875" style="8" customWidth="1"/>
    <col min="12805" max="12805" width="8" style="8" customWidth="1"/>
    <col min="12806" max="12806" width="8.19921875" style="8" customWidth="1"/>
    <col min="12807" max="12807" width="9.6484375" style="8" customWidth="1"/>
    <col min="12808" max="12808" width="8.546875" style="8" customWidth="1"/>
    <col min="12809" max="12809" width="8.34765625" style="8" customWidth="1"/>
    <col min="12810" max="12811" width="7.44921875" style="8" customWidth="1"/>
    <col min="12812" max="12812" width="8.546875" style="8" customWidth="1"/>
    <col min="12813" max="12813" width="7.19921875" style="8" customWidth="1"/>
    <col min="12814" max="12814" width="6.546875" style="8" customWidth="1"/>
    <col min="12815" max="12817" width="10.19921875" style="8" customWidth="1"/>
    <col min="12818" max="12818" width="8.19921875" style="8" customWidth="1"/>
    <col min="12819" max="13056" width="10" style="8"/>
    <col min="13057" max="13057" width="15.6484375" style="8" customWidth="1"/>
    <col min="13058" max="13058" width="10" style="8"/>
    <col min="13059" max="13059" width="11.796875" style="8" customWidth="1"/>
    <col min="13060" max="13060" width="9.44921875" style="8" customWidth="1"/>
    <col min="13061" max="13061" width="8" style="8" customWidth="1"/>
    <col min="13062" max="13062" width="8.19921875" style="8" customWidth="1"/>
    <col min="13063" max="13063" width="9.6484375" style="8" customWidth="1"/>
    <col min="13064" max="13064" width="8.546875" style="8" customWidth="1"/>
    <col min="13065" max="13065" width="8.34765625" style="8" customWidth="1"/>
    <col min="13066" max="13067" width="7.44921875" style="8" customWidth="1"/>
    <col min="13068" max="13068" width="8.546875" style="8" customWidth="1"/>
    <col min="13069" max="13069" width="7.19921875" style="8" customWidth="1"/>
    <col min="13070" max="13070" width="6.546875" style="8" customWidth="1"/>
    <col min="13071" max="13073" width="10.19921875" style="8" customWidth="1"/>
    <col min="13074" max="13074" width="8.19921875" style="8" customWidth="1"/>
    <col min="13075" max="13312" width="10" style="8"/>
    <col min="13313" max="13313" width="15.6484375" style="8" customWidth="1"/>
    <col min="13314" max="13314" width="10" style="8"/>
    <col min="13315" max="13315" width="11.796875" style="8" customWidth="1"/>
    <col min="13316" max="13316" width="9.44921875" style="8" customWidth="1"/>
    <col min="13317" max="13317" width="8" style="8" customWidth="1"/>
    <col min="13318" max="13318" width="8.19921875" style="8" customWidth="1"/>
    <col min="13319" max="13319" width="9.6484375" style="8" customWidth="1"/>
    <col min="13320" max="13320" width="8.546875" style="8" customWidth="1"/>
    <col min="13321" max="13321" width="8.34765625" style="8" customWidth="1"/>
    <col min="13322" max="13323" width="7.44921875" style="8" customWidth="1"/>
    <col min="13324" max="13324" width="8.546875" style="8" customWidth="1"/>
    <col min="13325" max="13325" width="7.19921875" style="8" customWidth="1"/>
    <col min="13326" max="13326" width="6.546875" style="8" customWidth="1"/>
    <col min="13327" max="13329" width="10.19921875" style="8" customWidth="1"/>
    <col min="13330" max="13330" width="8.19921875" style="8" customWidth="1"/>
    <col min="13331" max="13568" width="10" style="8"/>
    <col min="13569" max="13569" width="15.6484375" style="8" customWidth="1"/>
    <col min="13570" max="13570" width="10" style="8"/>
    <col min="13571" max="13571" width="11.796875" style="8" customWidth="1"/>
    <col min="13572" max="13572" width="9.44921875" style="8" customWidth="1"/>
    <col min="13573" max="13573" width="8" style="8" customWidth="1"/>
    <col min="13574" max="13574" width="8.19921875" style="8" customWidth="1"/>
    <col min="13575" max="13575" width="9.6484375" style="8" customWidth="1"/>
    <col min="13576" max="13576" width="8.546875" style="8" customWidth="1"/>
    <col min="13577" max="13577" width="8.34765625" style="8" customWidth="1"/>
    <col min="13578" max="13579" width="7.44921875" style="8" customWidth="1"/>
    <col min="13580" max="13580" width="8.546875" style="8" customWidth="1"/>
    <col min="13581" max="13581" width="7.19921875" style="8" customWidth="1"/>
    <col min="13582" max="13582" width="6.546875" style="8" customWidth="1"/>
    <col min="13583" max="13585" width="10.19921875" style="8" customWidth="1"/>
    <col min="13586" max="13586" width="8.19921875" style="8" customWidth="1"/>
    <col min="13587" max="13824" width="10" style="8"/>
    <col min="13825" max="13825" width="15.6484375" style="8" customWidth="1"/>
    <col min="13826" max="13826" width="10" style="8"/>
    <col min="13827" max="13827" width="11.796875" style="8" customWidth="1"/>
    <col min="13828" max="13828" width="9.44921875" style="8" customWidth="1"/>
    <col min="13829" max="13829" width="8" style="8" customWidth="1"/>
    <col min="13830" max="13830" width="8.19921875" style="8" customWidth="1"/>
    <col min="13831" max="13831" width="9.6484375" style="8" customWidth="1"/>
    <col min="13832" max="13832" width="8.546875" style="8" customWidth="1"/>
    <col min="13833" max="13833" width="8.34765625" style="8" customWidth="1"/>
    <col min="13834" max="13835" width="7.44921875" style="8" customWidth="1"/>
    <col min="13836" max="13836" width="8.546875" style="8" customWidth="1"/>
    <col min="13837" max="13837" width="7.19921875" style="8" customWidth="1"/>
    <col min="13838" max="13838" width="6.546875" style="8" customWidth="1"/>
    <col min="13839" max="13841" width="10.19921875" style="8" customWidth="1"/>
    <col min="13842" max="13842" width="8.19921875" style="8" customWidth="1"/>
    <col min="13843" max="14080" width="10" style="8"/>
    <col min="14081" max="14081" width="15.6484375" style="8" customWidth="1"/>
    <col min="14082" max="14082" width="10" style="8"/>
    <col min="14083" max="14083" width="11.796875" style="8" customWidth="1"/>
    <col min="14084" max="14084" width="9.44921875" style="8" customWidth="1"/>
    <col min="14085" max="14085" width="8" style="8" customWidth="1"/>
    <col min="14086" max="14086" width="8.19921875" style="8" customWidth="1"/>
    <col min="14087" max="14087" width="9.6484375" style="8" customWidth="1"/>
    <col min="14088" max="14088" width="8.546875" style="8" customWidth="1"/>
    <col min="14089" max="14089" width="8.34765625" style="8" customWidth="1"/>
    <col min="14090" max="14091" width="7.44921875" style="8" customWidth="1"/>
    <col min="14092" max="14092" width="8.546875" style="8" customWidth="1"/>
    <col min="14093" max="14093" width="7.19921875" style="8" customWidth="1"/>
    <col min="14094" max="14094" width="6.546875" style="8" customWidth="1"/>
    <col min="14095" max="14097" width="10.19921875" style="8" customWidth="1"/>
    <col min="14098" max="14098" width="8.19921875" style="8" customWidth="1"/>
    <col min="14099" max="14336" width="10" style="8"/>
    <col min="14337" max="14337" width="15.6484375" style="8" customWidth="1"/>
    <col min="14338" max="14338" width="10" style="8"/>
    <col min="14339" max="14339" width="11.796875" style="8" customWidth="1"/>
    <col min="14340" max="14340" width="9.44921875" style="8" customWidth="1"/>
    <col min="14341" max="14341" width="8" style="8" customWidth="1"/>
    <col min="14342" max="14342" width="8.19921875" style="8" customWidth="1"/>
    <col min="14343" max="14343" width="9.6484375" style="8" customWidth="1"/>
    <col min="14344" max="14344" width="8.546875" style="8" customWidth="1"/>
    <col min="14345" max="14345" width="8.34765625" style="8" customWidth="1"/>
    <col min="14346" max="14347" width="7.44921875" style="8" customWidth="1"/>
    <col min="14348" max="14348" width="8.546875" style="8" customWidth="1"/>
    <col min="14349" max="14349" width="7.19921875" style="8" customWidth="1"/>
    <col min="14350" max="14350" width="6.546875" style="8" customWidth="1"/>
    <col min="14351" max="14353" width="10.19921875" style="8" customWidth="1"/>
    <col min="14354" max="14354" width="8.19921875" style="8" customWidth="1"/>
    <col min="14355" max="14592" width="10" style="8"/>
    <col min="14593" max="14593" width="15.6484375" style="8" customWidth="1"/>
    <col min="14594" max="14594" width="10" style="8"/>
    <col min="14595" max="14595" width="11.796875" style="8" customWidth="1"/>
    <col min="14596" max="14596" width="9.44921875" style="8" customWidth="1"/>
    <col min="14597" max="14597" width="8" style="8" customWidth="1"/>
    <col min="14598" max="14598" width="8.19921875" style="8" customWidth="1"/>
    <col min="14599" max="14599" width="9.6484375" style="8" customWidth="1"/>
    <col min="14600" max="14600" width="8.546875" style="8" customWidth="1"/>
    <col min="14601" max="14601" width="8.34765625" style="8" customWidth="1"/>
    <col min="14602" max="14603" width="7.44921875" style="8" customWidth="1"/>
    <col min="14604" max="14604" width="8.546875" style="8" customWidth="1"/>
    <col min="14605" max="14605" width="7.19921875" style="8" customWidth="1"/>
    <col min="14606" max="14606" width="6.546875" style="8" customWidth="1"/>
    <col min="14607" max="14609" width="10.19921875" style="8" customWidth="1"/>
    <col min="14610" max="14610" width="8.19921875" style="8" customWidth="1"/>
    <col min="14611" max="14848" width="10" style="8"/>
    <col min="14849" max="14849" width="15.6484375" style="8" customWidth="1"/>
    <col min="14850" max="14850" width="10" style="8"/>
    <col min="14851" max="14851" width="11.796875" style="8" customWidth="1"/>
    <col min="14852" max="14852" width="9.44921875" style="8" customWidth="1"/>
    <col min="14853" max="14853" width="8" style="8" customWidth="1"/>
    <col min="14854" max="14854" width="8.19921875" style="8" customWidth="1"/>
    <col min="14855" max="14855" width="9.6484375" style="8" customWidth="1"/>
    <col min="14856" max="14856" width="8.546875" style="8" customWidth="1"/>
    <col min="14857" max="14857" width="8.34765625" style="8" customWidth="1"/>
    <col min="14858" max="14859" width="7.44921875" style="8" customWidth="1"/>
    <col min="14860" max="14860" width="8.546875" style="8" customWidth="1"/>
    <col min="14861" max="14861" width="7.19921875" style="8" customWidth="1"/>
    <col min="14862" max="14862" width="6.546875" style="8" customWidth="1"/>
    <col min="14863" max="14865" width="10.19921875" style="8" customWidth="1"/>
    <col min="14866" max="14866" width="8.19921875" style="8" customWidth="1"/>
    <col min="14867" max="15104" width="10" style="8"/>
    <col min="15105" max="15105" width="15.6484375" style="8" customWidth="1"/>
    <col min="15106" max="15106" width="10" style="8"/>
    <col min="15107" max="15107" width="11.796875" style="8" customWidth="1"/>
    <col min="15108" max="15108" width="9.44921875" style="8" customWidth="1"/>
    <col min="15109" max="15109" width="8" style="8" customWidth="1"/>
    <col min="15110" max="15110" width="8.19921875" style="8" customWidth="1"/>
    <col min="15111" max="15111" width="9.6484375" style="8" customWidth="1"/>
    <col min="15112" max="15112" width="8.546875" style="8" customWidth="1"/>
    <col min="15113" max="15113" width="8.34765625" style="8" customWidth="1"/>
    <col min="15114" max="15115" width="7.44921875" style="8" customWidth="1"/>
    <col min="15116" max="15116" width="8.546875" style="8" customWidth="1"/>
    <col min="15117" max="15117" width="7.19921875" style="8" customWidth="1"/>
    <col min="15118" max="15118" width="6.546875" style="8" customWidth="1"/>
    <col min="15119" max="15121" width="10.19921875" style="8" customWidth="1"/>
    <col min="15122" max="15122" width="8.19921875" style="8" customWidth="1"/>
    <col min="15123" max="15360" width="10" style="8"/>
    <col min="15361" max="15361" width="15.6484375" style="8" customWidth="1"/>
    <col min="15362" max="15362" width="10" style="8"/>
    <col min="15363" max="15363" width="11.796875" style="8" customWidth="1"/>
    <col min="15364" max="15364" width="9.44921875" style="8" customWidth="1"/>
    <col min="15365" max="15365" width="8" style="8" customWidth="1"/>
    <col min="15366" max="15366" width="8.19921875" style="8" customWidth="1"/>
    <col min="15367" max="15367" width="9.6484375" style="8" customWidth="1"/>
    <col min="15368" max="15368" width="8.546875" style="8" customWidth="1"/>
    <col min="15369" max="15369" width="8.34765625" style="8" customWidth="1"/>
    <col min="15370" max="15371" width="7.44921875" style="8" customWidth="1"/>
    <col min="15372" max="15372" width="8.546875" style="8" customWidth="1"/>
    <col min="15373" max="15373" width="7.19921875" style="8" customWidth="1"/>
    <col min="15374" max="15374" width="6.546875" style="8" customWidth="1"/>
    <col min="15375" max="15377" width="10.19921875" style="8" customWidth="1"/>
    <col min="15378" max="15378" width="8.19921875" style="8" customWidth="1"/>
    <col min="15379" max="15616" width="10" style="8"/>
    <col min="15617" max="15617" width="15.6484375" style="8" customWidth="1"/>
    <col min="15618" max="15618" width="10" style="8"/>
    <col min="15619" max="15619" width="11.796875" style="8" customWidth="1"/>
    <col min="15620" max="15620" width="9.44921875" style="8" customWidth="1"/>
    <col min="15621" max="15621" width="8" style="8" customWidth="1"/>
    <col min="15622" max="15622" width="8.19921875" style="8" customWidth="1"/>
    <col min="15623" max="15623" width="9.6484375" style="8" customWidth="1"/>
    <col min="15624" max="15624" width="8.546875" style="8" customWidth="1"/>
    <col min="15625" max="15625" width="8.34765625" style="8" customWidth="1"/>
    <col min="15626" max="15627" width="7.44921875" style="8" customWidth="1"/>
    <col min="15628" max="15628" width="8.546875" style="8" customWidth="1"/>
    <col min="15629" max="15629" width="7.19921875" style="8" customWidth="1"/>
    <col min="15630" max="15630" width="6.546875" style="8" customWidth="1"/>
    <col min="15631" max="15633" width="10.19921875" style="8" customWidth="1"/>
    <col min="15634" max="15634" width="8.19921875" style="8" customWidth="1"/>
    <col min="15635" max="15872" width="10" style="8"/>
    <col min="15873" max="15873" width="15.6484375" style="8" customWidth="1"/>
    <col min="15874" max="15874" width="10" style="8"/>
    <col min="15875" max="15875" width="11.796875" style="8" customWidth="1"/>
    <col min="15876" max="15876" width="9.44921875" style="8" customWidth="1"/>
    <col min="15877" max="15877" width="8" style="8" customWidth="1"/>
    <col min="15878" max="15878" width="8.19921875" style="8" customWidth="1"/>
    <col min="15879" max="15879" width="9.6484375" style="8" customWidth="1"/>
    <col min="15880" max="15880" width="8.546875" style="8" customWidth="1"/>
    <col min="15881" max="15881" width="8.34765625" style="8" customWidth="1"/>
    <col min="15882" max="15883" width="7.44921875" style="8" customWidth="1"/>
    <col min="15884" max="15884" width="8.546875" style="8" customWidth="1"/>
    <col min="15885" max="15885" width="7.19921875" style="8" customWidth="1"/>
    <col min="15886" max="15886" width="6.546875" style="8" customWidth="1"/>
    <col min="15887" max="15889" width="10.19921875" style="8" customWidth="1"/>
    <col min="15890" max="15890" width="8.19921875" style="8" customWidth="1"/>
    <col min="15891" max="16128" width="10" style="8"/>
    <col min="16129" max="16129" width="15.6484375" style="8" customWidth="1"/>
    <col min="16130" max="16130" width="10" style="8"/>
    <col min="16131" max="16131" width="11.796875" style="8" customWidth="1"/>
    <col min="16132" max="16132" width="9.44921875" style="8" customWidth="1"/>
    <col min="16133" max="16133" width="8" style="8" customWidth="1"/>
    <col min="16134" max="16134" width="8.19921875" style="8" customWidth="1"/>
    <col min="16135" max="16135" width="9.6484375" style="8" customWidth="1"/>
    <col min="16136" max="16136" width="8.546875" style="8" customWidth="1"/>
    <col min="16137" max="16137" width="8.34765625" style="8" customWidth="1"/>
    <col min="16138" max="16139" width="7.44921875" style="8" customWidth="1"/>
    <col min="16140" max="16140" width="8.546875" style="8" customWidth="1"/>
    <col min="16141" max="16141" width="7.19921875" style="8" customWidth="1"/>
    <col min="16142" max="16142" width="6.546875" style="8" customWidth="1"/>
    <col min="16143" max="16145" width="10.19921875" style="8" customWidth="1"/>
    <col min="16146" max="16146" width="8.19921875" style="8" customWidth="1"/>
    <col min="16147" max="16384" width="10" style="8"/>
  </cols>
  <sheetData>
    <row r="1" spans="1:19" ht="30" customHeight="1">
      <c r="A1" s="155" t="s">
        <v>376</v>
      </c>
    </row>
    <row r="2" spans="1:19" s="11" customFormat="1" ht="26.25" customHeight="1">
      <c r="A2" s="171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"/>
    </row>
    <row r="3" spans="1:19" s="11" customFormat="1" ht="32.25" customHeight="1">
      <c r="A3" s="172" t="s">
        <v>53</v>
      </c>
      <c r="B3" s="172"/>
      <c r="C3" s="172"/>
      <c r="D3" s="18"/>
      <c r="E3" s="18"/>
      <c r="F3" s="18"/>
      <c r="G3" s="18"/>
      <c r="H3" s="18"/>
      <c r="I3" s="18"/>
      <c r="P3" s="18"/>
      <c r="Q3" s="172"/>
      <c r="R3" s="172"/>
      <c r="S3" s="19"/>
    </row>
    <row r="4" spans="1:19" s="6" customFormat="1" ht="37.200000000000003" customHeight="1">
      <c r="A4" s="173" t="s">
        <v>0</v>
      </c>
      <c r="B4" s="173" t="s">
        <v>1</v>
      </c>
      <c r="C4" s="175" t="s">
        <v>2</v>
      </c>
      <c r="D4" s="176"/>
      <c r="E4" s="176"/>
      <c r="F4" s="176"/>
      <c r="G4" s="176"/>
      <c r="H4" s="176"/>
      <c r="I4" s="176"/>
      <c r="J4" s="176"/>
      <c r="K4" s="177" t="s">
        <v>3</v>
      </c>
      <c r="L4" s="178"/>
      <c r="M4" s="178"/>
      <c r="N4" s="178"/>
      <c r="O4" s="178"/>
      <c r="P4" s="178"/>
      <c r="Q4" s="173" t="s">
        <v>4</v>
      </c>
      <c r="R4" s="173" t="s">
        <v>5</v>
      </c>
    </row>
    <row r="5" spans="1:19" ht="42" customHeight="1">
      <c r="A5" s="174"/>
      <c r="B5" s="174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1" t="s">
        <v>12</v>
      </c>
      <c r="J5" s="21" t="s">
        <v>228</v>
      </c>
      <c r="K5" s="21" t="s">
        <v>13</v>
      </c>
      <c r="L5" s="21" t="s">
        <v>14</v>
      </c>
      <c r="M5" s="21" t="s">
        <v>15</v>
      </c>
      <c r="N5" s="21" t="s">
        <v>16</v>
      </c>
      <c r="O5" s="21" t="s">
        <v>17</v>
      </c>
      <c r="P5" s="21" t="s">
        <v>12</v>
      </c>
      <c r="Q5" s="174"/>
      <c r="R5" s="174"/>
    </row>
    <row r="6" spans="1:19" s="149" customFormat="1" ht="29.4" customHeight="1">
      <c r="A6" s="33" t="s">
        <v>274</v>
      </c>
      <c r="B6" s="34" t="s">
        <v>275</v>
      </c>
      <c r="C6" s="70">
        <v>1.5</v>
      </c>
      <c r="D6" s="70">
        <v>0</v>
      </c>
      <c r="E6" s="70">
        <v>5</v>
      </c>
      <c r="F6" s="70">
        <v>5</v>
      </c>
      <c r="G6" s="70">
        <v>3</v>
      </c>
      <c r="H6" s="70">
        <v>0</v>
      </c>
      <c r="I6" s="70">
        <f t="shared" ref="I6:I12" si="0">80+C6+D6+E6+F6+G6+H6</f>
        <v>94.5</v>
      </c>
      <c r="J6" s="70">
        <f t="shared" ref="J6:J28" si="1">I6*0.3</f>
        <v>28.349999999999998</v>
      </c>
      <c r="K6" s="70">
        <v>820</v>
      </c>
      <c r="L6" s="70">
        <v>10.5</v>
      </c>
      <c r="M6" s="70">
        <v>0.75</v>
      </c>
      <c r="N6" s="70">
        <v>120</v>
      </c>
      <c r="O6" s="70">
        <v>0</v>
      </c>
      <c r="P6" s="70">
        <f t="shared" ref="P6:P28" si="2">K6+L6+M6+N6+O6</f>
        <v>951.25</v>
      </c>
      <c r="Q6" s="70">
        <f t="shared" ref="Q6:Q28" si="3">P6/951.25*70+J6</f>
        <v>98.35</v>
      </c>
      <c r="R6" s="70" t="s">
        <v>20</v>
      </c>
    </row>
    <row r="7" spans="1:19" s="149" customFormat="1" ht="29.4" customHeight="1">
      <c r="A7" s="68" t="s">
        <v>276</v>
      </c>
      <c r="B7" s="69" t="s">
        <v>277</v>
      </c>
      <c r="C7" s="34">
        <v>1.5</v>
      </c>
      <c r="D7" s="34">
        <v>2</v>
      </c>
      <c r="E7" s="34">
        <v>5</v>
      </c>
      <c r="F7" s="34">
        <v>5</v>
      </c>
      <c r="G7" s="34">
        <v>2.5</v>
      </c>
      <c r="H7" s="34">
        <v>3</v>
      </c>
      <c r="I7" s="70">
        <f t="shared" si="0"/>
        <v>99</v>
      </c>
      <c r="J7" s="70">
        <f t="shared" si="1"/>
        <v>29.7</v>
      </c>
      <c r="K7" s="34">
        <v>480</v>
      </c>
      <c r="L7" s="34">
        <v>170</v>
      </c>
      <c r="M7" s="34">
        <v>125</v>
      </c>
      <c r="N7" s="34">
        <v>120</v>
      </c>
      <c r="O7" s="34">
        <v>0</v>
      </c>
      <c r="P7" s="70">
        <f t="shared" si="2"/>
        <v>895</v>
      </c>
      <c r="Q7" s="70">
        <f t="shared" si="3"/>
        <v>95.56070959264126</v>
      </c>
      <c r="R7" s="70" t="s">
        <v>20</v>
      </c>
    </row>
    <row r="8" spans="1:19" s="149" customFormat="1" ht="29.4" customHeight="1">
      <c r="A8" s="69" t="s">
        <v>278</v>
      </c>
      <c r="B8" s="69" t="s">
        <v>279</v>
      </c>
      <c r="C8" s="34">
        <v>0</v>
      </c>
      <c r="D8" s="34">
        <v>0</v>
      </c>
      <c r="E8" s="34">
        <v>0</v>
      </c>
      <c r="F8" s="34">
        <v>4</v>
      </c>
      <c r="G8" s="34">
        <v>0</v>
      </c>
      <c r="H8" s="34">
        <v>0</v>
      </c>
      <c r="I8" s="70">
        <f t="shared" si="0"/>
        <v>84</v>
      </c>
      <c r="J8" s="70">
        <f t="shared" si="1"/>
        <v>25.2</v>
      </c>
      <c r="K8" s="34">
        <v>420</v>
      </c>
      <c r="L8" s="34">
        <v>0</v>
      </c>
      <c r="M8" s="34">
        <v>18.329999999999998</v>
      </c>
      <c r="N8" s="34">
        <v>0</v>
      </c>
      <c r="O8" s="34">
        <v>0</v>
      </c>
      <c r="P8" s="70">
        <f t="shared" si="2"/>
        <v>438.33</v>
      </c>
      <c r="Q8" s="70">
        <f t="shared" si="3"/>
        <v>57.455558475689884</v>
      </c>
      <c r="R8" s="70" t="s">
        <v>20</v>
      </c>
    </row>
    <row r="9" spans="1:19" s="149" customFormat="1" ht="29.4" customHeight="1">
      <c r="A9" s="68" t="s">
        <v>280</v>
      </c>
      <c r="B9" s="69" t="s">
        <v>281</v>
      </c>
      <c r="C9" s="34">
        <v>1.5</v>
      </c>
      <c r="D9" s="34">
        <v>0</v>
      </c>
      <c r="E9" s="34">
        <v>5</v>
      </c>
      <c r="F9" s="34">
        <v>4</v>
      </c>
      <c r="G9" s="34">
        <v>1</v>
      </c>
      <c r="H9" s="34">
        <v>0</v>
      </c>
      <c r="I9" s="70">
        <f t="shared" si="0"/>
        <v>91.5</v>
      </c>
      <c r="J9" s="70">
        <f t="shared" si="1"/>
        <v>27.45</v>
      </c>
      <c r="K9" s="34">
        <v>200</v>
      </c>
      <c r="L9" s="34">
        <v>120</v>
      </c>
      <c r="M9" s="34">
        <v>0</v>
      </c>
      <c r="N9" s="34">
        <v>20</v>
      </c>
      <c r="O9" s="34">
        <v>0</v>
      </c>
      <c r="P9" s="70">
        <f t="shared" si="2"/>
        <v>340</v>
      </c>
      <c r="Q9" s="70">
        <f t="shared" si="3"/>
        <v>52.469710906701707</v>
      </c>
      <c r="R9" s="70" t="s">
        <v>20</v>
      </c>
    </row>
    <row r="10" spans="1:19" s="149" customFormat="1" ht="29.4" customHeight="1">
      <c r="A10" s="127" t="s">
        <v>282</v>
      </c>
      <c r="B10" s="34" t="s">
        <v>283</v>
      </c>
      <c r="C10" s="34">
        <v>1.5</v>
      </c>
      <c r="D10" s="34">
        <v>0</v>
      </c>
      <c r="E10" s="34">
        <v>0</v>
      </c>
      <c r="F10" s="34">
        <v>5</v>
      </c>
      <c r="G10" s="34">
        <v>0</v>
      </c>
      <c r="H10" s="34">
        <v>0</v>
      </c>
      <c r="I10" s="70">
        <f t="shared" si="0"/>
        <v>86.5</v>
      </c>
      <c r="J10" s="70">
        <f t="shared" si="1"/>
        <v>25.95</v>
      </c>
      <c r="K10" s="34">
        <v>0</v>
      </c>
      <c r="L10" s="34">
        <v>120</v>
      </c>
      <c r="M10" s="34">
        <v>110</v>
      </c>
      <c r="N10" s="34">
        <v>0</v>
      </c>
      <c r="O10" s="34">
        <v>0</v>
      </c>
      <c r="P10" s="70">
        <f t="shared" si="2"/>
        <v>230</v>
      </c>
      <c r="Q10" s="70">
        <f t="shared" si="3"/>
        <v>42.875098554533508</v>
      </c>
      <c r="R10" s="34" t="s">
        <v>20</v>
      </c>
    </row>
    <row r="11" spans="1:19" s="149" customFormat="1" ht="29.4" customHeight="1">
      <c r="A11" s="150" t="s">
        <v>284</v>
      </c>
      <c r="B11" s="41" t="s">
        <v>285</v>
      </c>
      <c r="C11" s="134">
        <v>1.5</v>
      </c>
      <c r="D11" s="134">
        <v>0</v>
      </c>
      <c r="E11" s="134">
        <v>0</v>
      </c>
      <c r="F11" s="134">
        <v>4</v>
      </c>
      <c r="G11" s="134">
        <v>1</v>
      </c>
      <c r="H11" s="134">
        <v>0</v>
      </c>
      <c r="I11" s="73">
        <f t="shared" si="0"/>
        <v>86.5</v>
      </c>
      <c r="J11" s="73">
        <f t="shared" si="1"/>
        <v>25.95</v>
      </c>
      <c r="K11" s="134">
        <v>60</v>
      </c>
      <c r="L11" s="134">
        <v>0</v>
      </c>
      <c r="M11" s="134">
        <v>110</v>
      </c>
      <c r="N11" s="134">
        <v>40</v>
      </c>
      <c r="O11" s="134">
        <v>0</v>
      </c>
      <c r="P11" s="73">
        <f t="shared" si="2"/>
        <v>210</v>
      </c>
      <c r="Q11" s="73">
        <f t="shared" si="3"/>
        <v>41.403350854139291</v>
      </c>
      <c r="R11" s="41" t="s">
        <v>27</v>
      </c>
    </row>
    <row r="12" spans="1:19" s="149" customFormat="1" ht="29.4" customHeight="1">
      <c r="A12" s="71" t="s">
        <v>286</v>
      </c>
      <c r="B12" s="72" t="s">
        <v>287</v>
      </c>
      <c r="C12" s="47">
        <v>1.5</v>
      </c>
      <c r="D12" s="47">
        <v>2</v>
      </c>
      <c r="E12" s="47">
        <v>0</v>
      </c>
      <c r="F12" s="47">
        <v>4</v>
      </c>
      <c r="G12" s="47">
        <v>3</v>
      </c>
      <c r="H12" s="47">
        <v>0</v>
      </c>
      <c r="I12" s="73">
        <f t="shared" si="0"/>
        <v>90.5</v>
      </c>
      <c r="J12" s="73">
        <f t="shared" si="1"/>
        <v>27.15</v>
      </c>
      <c r="K12" s="47">
        <v>180</v>
      </c>
      <c r="L12" s="47">
        <v>0</v>
      </c>
      <c r="M12" s="47">
        <v>0</v>
      </c>
      <c r="N12" s="47">
        <v>0</v>
      </c>
      <c r="O12" s="47">
        <v>0</v>
      </c>
      <c r="P12" s="73">
        <f t="shared" si="2"/>
        <v>180</v>
      </c>
      <c r="Q12" s="73">
        <f t="shared" si="3"/>
        <v>40.395729303547967</v>
      </c>
      <c r="R12" s="41" t="s">
        <v>27</v>
      </c>
    </row>
    <row r="13" spans="1:19" s="149" customFormat="1" ht="29.4" customHeight="1">
      <c r="A13" s="78" t="s">
        <v>288</v>
      </c>
      <c r="B13" s="41" t="s">
        <v>289</v>
      </c>
      <c r="C13" s="47">
        <v>1.5</v>
      </c>
      <c r="D13" s="47">
        <v>2</v>
      </c>
      <c r="E13" s="47">
        <v>0</v>
      </c>
      <c r="F13" s="47">
        <v>5</v>
      </c>
      <c r="G13" s="47">
        <v>9</v>
      </c>
      <c r="H13" s="47">
        <v>3</v>
      </c>
      <c r="I13" s="73">
        <v>100</v>
      </c>
      <c r="J13" s="73">
        <f t="shared" si="1"/>
        <v>30</v>
      </c>
      <c r="K13" s="47">
        <v>120</v>
      </c>
      <c r="L13" s="47">
        <v>0</v>
      </c>
      <c r="M13" s="47">
        <v>0</v>
      </c>
      <c r="N13" s="47">
        <v>0</v>
      </c>
      <c r="O13" s="47">
        <v>0</v>
      </c>
      <c r="P13" s="73">
        <f t="shared" si="2"/>
        <v>120</v>
      </c>
      <c r="Q13" s="73">
        <f t="shared" si="3"/>
        <v>38.830486202365307</v>
      </c>
      <c r="R13" s="41" t="s">
        <v>27</v>
      </c>
    </row>
    <row r="14" spans="1:19" s="149" customFormat="1" ht="29.4" customHeight="1">
      <c r="A14" s="71" t="s">
        <v>290</v>
      </c>
      <c r="B14" s="72" t="s">
        <v>291</v>
      </c>
      <c r="C14" s="47">
        <v>1.5</v>
      </c>
      <c r="D14" s="47">
        <v>2</v>
      </c>
      <c r="E14" s="47">
        <v>0</v>
      </c>
      <c r="F14" s="47">
        <v>4</v>
      </c>
      <c r="G14" s="47">
        <v>0</v>
      </c>
      <c r="H14" s="47">
        <v>0</v>
      </c>
      <c r="I14" s="73">
        <f t="shared" ref="I14:I28" si="4">80+C14+D14+E14+F14+G14+H14</f>
        <v>87.5</v>
      </c>
      <c r="J14" s="73">
        <f t="shared" si="1"/>
        <v>26.25</v>
      </c>
      <c r="K14" s="47">
        <v>120</v>
      </c>
      <c r="L14" s="47">
        <v>0</v>
      </c>
      <c r="M14" s="47">
        <v>25</v>
      </c>
      <c r="N14" s="47">
        <v>20</v>
      </c>
      <c r="O14" s="47">
        <v>0</v>
      </c>
      <c r="P14" s="73">
        <f t="shared" si="2"/>
        <v>165</v>
      </c>
      <c r="Q14" s="73">
        <f t="shared" si="3"/>
        <v>38.391918528252297</v>
      </c>
      <c r="R14" s="41" t="s">
        <v>27</v>
      </c>
    </row>
    <row r="15" spans="1:19" s="149" customFormat="1" ht="29.4" customHeight="1">
      <c r="A15" s="71" t="s">
        <v>292</v>
      </c>
      <c r="B15" s="72" t="s">
        <v>293</v>
      </c>
      <c r="C15" s="47">
        <v>1.5</v>
      </c>
      <c r="D15" s="47">
        <v>5</v>
      </c>
      <c r="E15" s="47">
        <v>0</v>
      </c>
      <c r="F15" s="47">
        <v>5</v>
      </c>
      <c r="G15" s="47">
        <v>0</v>
      </c>
      <c r="H15" s="47">
        <v>0</v>
      </c>
      <c r="I15" s="73">
        <f t="shared" si="4"/>
        <v>91.5</v>
      </c>
      <c r="J15" s="73">
        <f t="shared" si="1"/>
        <v>27.45</v>
      </c>
      <c r="K15" s="47">
        <v>130</v>
      </c>
      <c r="L15" s="47">
        <v>1</v>
      </c>
      <c r="M15" s="47">
        <v>5</v>
      </c>
      <c r="N15" s="47">
        <v>0</v>
      </c>
      <c r="O15" s="47">
        <v>0</v>
      </c>
      <c r="P15" s="73">
        <f t="shared" si="2"/>
        <v>136</v>
      </c>
      <c r="Q15" s="73">
        <f t="shared" si="3"/>
        <v>37.45788436268068</v>
      </c>
      <c r="R15" s="41" t="s">
        <v>27</v>
      </c>
    </row>
    <row r="16" spans="1:19" s="149" customFormat="1" ht="29.4" customHeight="1">
      <c r="A16" s="78" t="s">
        <v>294</v>
      </c>
      <c r="B16" s="41" t="s">
        <v>295</v>
      </c>
      <c r="C16" s="77">
        <v>1.5</v>
      </c>
      <c r="D16" s="77">
        <v>0</v>
      </c>
      <c r="E16" s="77">
        <v>0</v>
      </c>
      <c r="F16" s="77">
        <v>4</v>
      </c>
      <c r="G16" s="77">
        <v>3.5</v>
      </c>
      <c r="H16" s="77">
        <v>3</v>
      </c>
      <c r="I16" s="73">
        <f t="shared" si="4"/>
        <v>92</v>
      </c>
      <c r="J16" s="73">
        <f t="shared" si="1"/>
        <v>27.599999999999998</v>
      </c>
      <c r="K16" s="77">
        <v>130</v>
      </c>
      <c r="L16" s="77">
        <v>0</v>
      </c>
      <c r="M16" s="77">
        <v>0</v>
      </c>
      <c r="N16" s="77">
        <v>0</v>
      </c>
      <c r="O16" s="77">
        <v>0</v>
      </c>
      <c r="P16" s="73">
        <f t="shared" si="2"/>
        <v>130</v>
      </c>
      <c r="Q16" s="73">
        <f t="shared" si="3"/>
        <v>37.166360052562418</v>
      </c>
      <c r="R16" s="41" t="s">
        <v>27</v>
      </c>
    </row>
    <row r="17" spans="1:18" s="149" customFormat="1" ht="29.4" customHeight="1">
      <c r="A17" s="71" t="s">
        <v>296</v>
      </c>
      <c r="B17" s="72" t="s">
        <v>297</v>
      </c>
      <c r="C17" s="47">
        <v>0</v>
      </c>
      <c r="D17" s="47">
        <v>0</v>
      </c>
      <c r="E17" s="47">
        <v>0</v>
      </c>
      <c r="F17" s="47">
        <v>4</v>
      </c>
      <c r="G17" s="47">
        <v>0</v>
      </c>
      <c r="H17" s="47">
        <v>0</v>
      </c>
      <c r="I17" s="73">
        <f t="shared" si="4"/>
        <v>84</v>
      </c>
      <c r="J17" s="73">
        <f t="shared" si="1"/>
        <v>25.2</v>
      </c>
      <c r="K17" s="47">
        <v>120</v>
      </c>
      <c r="L17" s="47">
        <v>0</v>
      </c>
      <c r="M17" s="47">
        <v>0</v>
      </c>
      <c r="N17" s="47">
        <v>20</v>
      </c>
      <c r="O17" s="47">
        <v>0</v>
      </c>
      <c r="P17" s="73">
        <f t="shared" si="2"/>
        <v>140</v>
      </c>
      <c r="Q17" s="73">
        <f t="shared" si="3"/>
        <v>35.502233902759528</v>
      </c>
      <c r="R17" s="41" t="s">
        <v>27</v>
      </c>
    </row>
    <row r="18" spans="1:18" s="149" customFormat="1" ht="29.4" customHeight="1">
      <c r="A18" s="78" t="s">
        <v>298</v>
      </c>
      <c r="B18" s="41" t="s">
        <v>299</v>
      </c>
      <c r="C18" s="47">
        <v>1.5</v>
      </c>
      <c r="D18" s="47">
        <v>0</v>
      </c>
      <c r="E18" s="47">
        <v>0</v>
      </c>
      <c r="F18" s="47">
        <v>4</v>
      </c>
      <c r="G18" s="47">
        <v>0</v>
      </c>
      <c r="H18" s="47">
        <v>0</v>
      </c>
      <c r="I18" s="73">
        <f t="shared" si="4"/>
        <v>85.5</v>
      </c>
      <c r="J18" s="73">
        <f t="shared" si="1"/>
        <v>25.65</v>
      </c>
      <c r="K18" s="47">
        <v>60</v>
      </c>
      <c r="L18" s="47">
        <v>18</v>
      </c>
      <c r="M18" s="47">
        <v>0</v>
      </c>
      <c r="N18" s="47">
        <v>20</v>
      </c>
      <c r="O18" s="47">
        <v>0</v>
      </c>
      <c r="P18" s="73">
        <f t="shared" si="2"/>
        <v>98</v>
      </c>
      <c r="Q18" s="73">
        <f t="shared" si="3"/>
        <v>32.861563731931668</v>
      </c>
      <c r="R18" s="41" t="s">
        <v>27</v>
      </c>
    </row>
    <row r="19" spans="1:18" s="149" customFormat="1" ht="29.4" customHeight="1">
      <c r="A19" s="71" t="s">
        <v>300</v>
      </c>
      <c r="B19" s="72" t="s">
        <v>301</v>
      </c>
      <c r="C19" s="47">
        <v>0</v>
      </c>
      <c r="D19" s="47">
        <v>2</v>
      </c>
      <c r="E19" s="47">
        <v>0</v>
      </c>
      <c r="F19" s="47">
        <v>3</v>
      </c>
      <c r="G19" s="47">
        <v>0</v>
      </c>
      <c r="H19" s="47">
        <v>0</v>
      </c>
      <c r="I19" s="73">
        <f t="shared" si="4"/>
        <v>85</v>
      </c>
      <c r="J19" s="73">
        <f t="shared" si="1"/>
        <v>25.5</v>
      </c>
      <c r="K19" s="47">
        <v>0</v>
      </c>
      <c r="L19" s="47">
        <v>55</v>
      </c>
      <c r="M19" s="47">
        <v>0</v>
      </c>
      <c r="N19" s="47">
        <v>0</v>
      </c>
      <c r="O19" s="47">
        <v>0</v>
      </c>
      <c r="P19" s="73">
        <f t="shared" si="2"/>
        <v>55</v>
      </c>
      <c r="Q19" s="73">
        <f t="shared" si="3"/>
        <v>29.547306176084099</v>
      </c>
      <c r="R19" s="41" t="s">
        <v>27</v>
      </c>
    </row>
    <row r="20" spans="1:18" s="149" customFormat="1" ht="29.4" customHeight="1">
      <c r="A20" s="78" t="s">
        <v>302</v>
      </c>
      <c r="B20" s="41" t="s">
        <v>303</v>
      </c>
      <c r="C20" s="77">
        <v>1.5</v>
      </c>
      <c r="D20" s="77">
        <v>3</v>
      </c>
      <c r="E20" s="77">
        <v>0</v>
      </c>
      <c r="F20" s="77">
        <v>4</v>
      </c>
      <c r="G20" s="77">
        <v>6.5</v>
      </c>
      <c r="H20" s="77">
        <v>0</v>
      </c>
      <c r="I20" s="73">
        <f t="shared" si="4"/>
        <v>95</v>
      </c>
      <c r="J20" s="73">
        <f t="shared" si="1"/>
        <v>28.5</v>
      </c>
      <c r="K20" s="77">
        <v>10</v>
      </c>
      <c r="L20" s="77">
        <v>0</v>
      </c>
      <c r="M20" s="77">
        <v>0</v>
      </c>
      <c r="N20" s="77">
        <v>0</v>
      </c>
      <c r="O20" s="77">
        <v>0</v>
      </c>
      <c r="P20" s="73">
        <f t="shared" si="2"/>
        <v>10</v>
      </c>
      <c r="Q20" s="73">
        <f t="shared" si="3"/>
        <v>29.235873850197109</v>
      </c>
      <c r="R20" s="41" t="s">
        <v>27</v>
      </c>
    </row>
    <row r="21" spans="1:18" s="149" customFormat="1" ht="29.4" customHeight="1">
      <c r="A21" s="151" t="s">
        <v>304</v>
      </c>
      <c r="B21" s="72" t="s">
        <v>305</v>
      </c>
      <c r="C21" s="47">
        <v>1.5</v>
      </c>
      <c r="D21" s="47">
        <v>2</v>
      </c>
      <c r="E21" s="47">
        <v>5</v>
      </c>
      <c r="F21" s="47">
        <v>3</v>
      </c>
      <c r="G21" s="47">
        <v>1</v>
      </c>
      <c r="H21" s="47">
        <v>0</v>
      </c>
      <c r="I21" s="73">
        <f t="shared" si="4"/>
        <v>92.5</v>
      </c>
      <c r="J21" s="73">
        <f t="shared" si="1"/>
        <v>27.75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73">
        <f t="shared" si="2"/>
        <v>0</v>
      </c>
      <c r="Q21" s="73">
        <f t="shared" si="3"/>
        <v>27.75</v>
      </c>
      <c r="R21" s="41" t="s">
        <v>27</v>
      </c>
    </row>
    <row r="22" spans="1:18" s="149" customFormat="1" ht="29.4" customHeight="1">
      <c r="A22" s="71" t="s">
        <v>306</v>
      </c>
      <c r="B22" s="72" t="s">
        <v>307</v>
      </c>
      <c r="C22" s="47">
        <v>1.5</v>
      </c>
      <c r="D22" s="47">
        <v>0</v>
      </c>
      <c r="E22" s="47">
        <v>0</v>
      </c>
      <c r="F22" s="47">
        <v>4</v>
      </c>
      <c r="G22" s="47">
        <v>0</v>
      </c>
      <c r="H22" s="47">
        <v>0</v>
      </c>
      <c r="I22" s="73">
        <f t="shared" si="4"/>
        <v>85.5</v>
      </c>
      <c r="J22" s="73">
        <f t="shared" si="1"/>
        <v>25.65</v>
      </c>
      <c r="K22" s="47">
        <v>20</v>
      </c>
      <c r="L22" s="47">
        <v>0</v>
      </c>
      <c r="M22" s="47">
        <v>0</v>
      </c>
      <c r="N22" s="47">
        <v>0</v>
      </c>
      <c r="O22" s="47">
        <v>0</v>
      </c>
      <c r="P22" s="73">
        <f t="shared" si="2"/>
        <v>20</v>
      </c>
      <c r="Q22" s="73">
        <f t="shared" si="3"/>
        <v>27.121747700394216</v>
      </c>
      <c r="R22" s="41" t="s">
        <v>27</v>
      </c>
    </row>
    <row r="23" spans="1:18" s="149" customFormat="1" ht="29.4" customHeight="1">
      <c r="A23" s="71" t="s">
        <v>308</v>
      </c>
      <c r="B23" s="72" t="s">
        <v>309</v>
      </c>
      <c r="C23" s="47">
        <v>1.5</v>
      </c>
      <c r="D23" s="47">
        <v>0</v>
      </c>
      <c r="E23" s="47">
        <v>0</v>
      </c>
      <c r="F23" s="47">
        <v>0</v>
      </c>
      <c r="G23" s="47">
        <v>2</v>
      </c>
      <c r="H23" s="47">
        <v>0</v>
      </c>
      <c r="I23" s="73">
        <f t="shared" si="4"/>
        <v>83.5</v>
      </c>
      <c r="J23" s="73">
        <f t="shared" si="1"/>
        <v>25.05</v>
      </c>
      <c r="K23" s="47">
        <v>290</v>
      </c>
      <c r="L23" s="47">
        <v>2</v>
      </c>
      <c r="M23" s="47">
        <v>0</v>
      </c>
      <c r="N23" s="47">
        <v>0</v>
      </c>
      <c r="O23" s="47">
        <v>0</v>
      </c>
      <c r="P23" s="73">
        <f t="shared" si="2"/>
        <v>292</v>
      </c>
      <c r="Q23" s="73">
        <f t="shared" si="3"/>
        <v>46.537516425755584</v>
      </c>
      <c r="R23" s="47" t="s">
        <v>27</v>
      </c>
    </row>
    <row r="24" spans="1:18" s="149" customFormat="1" ht="29.4" customHeight="1">
      <c r="A24" s="74" t="s">
        <v>310</v>
      </c>
      <c r="B24" s="75" t="s">
        <v>311</v>
      </c>
      <c r="C24" s="146">
        <v>1.5</v>
      </c>
      <c r="D24" s="146">
        <v>0</v>
      </c>
      <c r="E24" s="146">
        <v>0</v>
      </c>
      <c r="F24" s="146">
        <v>4</v>
      </c>
      <c r="G24" s="146">
        <v>0</v>
      </c>
      <c r="H24" s="146">
        <v>0</v>
      </c>
      <c r="I24" s="76">
        <f t="shared" si="4"/>
        <v>85.5</v>
      </c>
      <c r="J24" s="76">
        <f t="shared" si="1"/>
        <v>25.65</v>
      </c>
      <c r="K24" s="146">
        <v>0</v>
      </c>
      <c r="L24" s="146">
        <v>15</v>
      </c>
      <c r="M24" s="146">
        <v>0</v>
      </c>
      <c r="N24" s="146">
        <v>0</v>
      </c>
      <c r="O24" s="146">
        <v>0</v>
      </c>
      <c r="P24" s="76">
        <f t="shared" si="2"/>
        <v>15</v>
      </c>
      <c r="Q24" s="76">
        <f t="shared" si="3"/>
        <v>26.753810775295662</v>
      </c>
      <c r="R24" s="146" t="s">
        <v>46</v>
      </c>
    </row>
    <row r="25" spans="1:18" s="149" customFormat="1" ht="29.4" customHeight="1">
      <c r="A25" s="74" t="s">
        <v>312</v>
      </c>
      <c r="B25" s="75" t="s">
        <v>313</v>
      </c>
      <c r="C25" s="146">
        <v>0</v>
      </c>
      <c r="D25" s="146">
        <v>2</v>
      </c>
      <c r="E25" s="146">
        <v>0</v>
      </c>
      <c r="F25" s="146">
        <v>3</v>
      </c>
      <c r="G25" s="146">
        <v>0</v>
      </c>
      <c r="H25" s="146">
        <v>3</v>
      </c>
      <c r="I25" s="76">
        <f t="shared" si="4"/>
        <v>88</v>
      </c>
      <c r="J25" s="76">
        <f t="shared" si="1"/>
        <v>26.4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76">
        <f t="shared" si="2"/>
        <v>0</v>
      </c>
      <c r="Q25" s="76">
        <f t="shared" si="3"/>
        <v>26.4</v>
      </c>
      <c r="R25" s="146" t="s">
        <v>46</v>
      </c>
    </row>
    <row r="26" spans="1:18" s="149" customFormat="1" ht="29.4" customHeight="1">
      <c r="A26" s="152" t="s">
        <v>304</v>
      </c>
      <c r="B26" s="55" t="s">
        <v>314</v>
      </c>
      <c r="C26" s="146">
        <v>1.5</v>
      </c>
      <c r="D26" s="146">
        <v>0</v>
      </c>
      <c r="E26" s="146">
        <v>0</v>
      </c>
      <c r="F26" s="146">
        <v>4</v>
      </c>
      <c r="G26" s="146">
        <v>0</v>
      </c>
      <c r="H26" s="146">
        <v>0</v>
      </c>
      <c r="I26" s="76">
        <f t="shared" si="4"/>
        <v>85.5</v>
      </c>
      <c r="J26" s="76">
        <f t="shared" si="1"/>
        <v>25.65</v>
      </c>
      <c r="K26" s="146">
        <v>0</v>
      </c>
      <c r="L26" s="146">
        <v>9</v>
      </c>
      <c r="M26" s="146">
        <v>0</v>
      </c>
      <c r="N26" s="146">
        <v>0</v>
      </c>
      <c r="O26" s="146">
        <v>0</v>
      </c>
      <c r="P26" s="76">
        <f t="shared" si="2"/>
        <v>9</v>
      </c>
      <c r="Q26" s="76">
        <f t="shared" si="3"/>
        <v>26.312286465177397</v>
      </c>
      <c r="R26" s="146" t="s">
        <v>46</v>
      </c>
    </row>
    <row r="27" spans="1:18" s="149" customFormat="1" ht="29.4" customHeight="1">
      <c r="A27" s="74" t="s">
        <v>315</v>
      </c>
      <c r="B27" s="75" t="s">
        <v>316</v>
      </c>
      <c r="C27" s="146">
        <v>0</v>
      </c>
      <c r="D27" s="146">
        <v>2</v>
      </c>
      <c r="E27" s="146">
        <v>0</v>
      </c>
      <c r="F27" s="146">
        <v>4</v>
      </c>
      <c r="G27" s="146">
        <v>0</v>
      </c>
      <c r="H27" s="146">
        <v>0</v>
      </c>
      <c r="I27" s="76">
        <f t="shared" si="4"/>
        <v>86</v>
      </c>
      <c r="J27" s="76">
        <f t="shared" si="1"/>
        <v>25.8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76">
        <f t="shared" si="2"/>
        <v>0</v>
      </c>
      <c r="Q27" s="76">
        <f t="shared" si="3"/>
        <v>25.8</v>
      </c>
      <c r="R27" s="146" t="s">
        <v>46</v>
      </c>
    </row>
    <row r="28" spans="1:18" s="149" customFormat="1" ht="29.4" customHeight="1">
      <c r="A28" s="74" t="s">
        <v>317</v>
      </c>
      <c r="B28" s="75" t="s">
        <v>318</v>
      </c>
      <c r="C28" s="146">
        <v>0</v>
      </c>
      <c r="D28" s="146">
        <v>0</v>
      </c>
      <c r="E28" s="146">
        <v>0</v>
      </c>
      <c r="F28" s="146">
        <v>3</v>
      </c>
      <c r="G28" s="146">
        <v>0</v>
      </c>
      <c r="H28" s="146">
        <v>0</v>
      </c>
      <c r="I28" s="76">
        <f t="shared" si="4"/>
        <v>83</v>
      </c>
      <c r="J28" s="76">
        <f t="shared" si="1"/>
        <v>24.9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76">
        <f t="shared" si="2"/>
        <v>0</v>
      </c>
      <c r="Q28" s="76">
        <f t="shared" si="3"/>
        <v>24.9</v>
      </c>
      <c r="R28" s="146" t="s">
        <v>46</v>
      </c>
    </row>
  </sheetData>
  <mergeCells count="9">
    <mergeCell ref="A2:R2"/>
    <mergeCell ref="A3:C3"/>
    <mergeCell ref="Q3:R3"/>
    <mergeCell ref="A4:A5"/>
    <mergeCell ref="B4:B5"/>
    <mergeCell ref="C4:J4"/>
    <mergeCell ref="K4:P4"/>
    <mergeCell ref="Q4:Q5"/>
    <mergeCell ref="R4:R5"/>
  </mergeCells>
  <phoneticPr fontId="3" type="noConversion"/>
  <pageMargins left="0.27559055118110237" right="0.27559055118110237" top="0.98425196850393715" bottom="0.98425196850393715" header="0.51181102362204722" footer="0.5118110236220472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5D34-3B08-4163-BD3F-5F71325483C0}">
  <dimension ref="A1:T32"/>
  <sheetViews>
    <sheetView zoomScale="70" zoomScaleNormal="70" workbookViewId="0">
      <selection activeCell="C35" sqref="C35"/>
    </sheetView>
  </sheetViews>
  <sheetFormatPr defaultColWidth="8.8984375" defaultRowHeight="15.3"/>
  <cols>
    <col min="1" max="1" width="18.6484375" style="23" customWidth="1"/>
    <col min="2" max="2" width="13" style="23" customWidth="1"/>
    <col min="3" max="3" width="9.546875" style="88" customWidth="1"/>
    <col min="4" max="4" width="9.546875" style="91" customWidth="1"/>
    <col min="5" max="9" width="9.546875" style="88" customWidth="1"/>
    <col min="10" max="16384" width="8.8984375" style="23"/>
  </cols>
  <sheetData>
    <row r="1" spans="1:20" ht="30" customHeight="1">
      <c r="A1" s="153" t="s">
        <v>377</v>
      </c>
    </row>
    <row r="2" spans="1:20" s="25" customFormat="1" ht="26.25" customHeight="1">
      <c r="A2" s="181" t="s">
        <v>52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24"/>
    </row>
    <row r="3" spans="1:20" s="25" customFormat="1" ht="32.25" customHeight="1">
      <c r="A3" s="182" t="s">
        <v>53</v>
      </c>
      <c r="B3" s="182"/>
      <c r="C3" s="182"/>
      <c r="D3" s="89"/>
      <c r="E3" s="90"/>
      <c r="F3" s="90"/>
      <c r="G3" s="90"/>
      <c r="H3" s="90"/>
      <c r="I3" s="90"/>
      <c r="O3" s="180"/>
      <c r="P3" s="180"/>
      <c r="Q3" s="180"/>
      <c r="R3" s="26"/>
    </row>
    <row r="4" spans="1:20" s="27" customFormat="1" ht="37.200000000000003" customHeight="1">
      <c r="A4" s="183" t="s">
        <v>0</v>
      </c>
      <c r="B4" s="183" t="s">
        <v>1</v>
      </c>
      <c r="C4" s="184" t="s">
        <v>2</v>
      </c>
      <c r="D4" s="184"/>
      <c r="E4" s="184"/>
      <c r="F4" s="184"/>
      <c r="G4" s="184"/>
      <c r="H4" s="184"/>
      <c r="I4" s="184"/>
      <c r="J4" s="183" t="s">
        <v>3</v>
      </c>
      <c r="K4" s="185"/>
      <c r="L4" s="185"/>
      <c r="M4" s="185"/>
      <c r="N4" s="185"/>
      <c r="O4" s="185"/>
      <c r="P4" s="183" t="s">
        <v>4</v>
      </c>
      <c r="Q4" s="183" t="s">
        <v>5</v>
      </c>
    </row>
    <row r="5" spans="1:20" ht="42" customHeight="1">
      <c r="A5" s="183"/>
      <c r="B5" s="183"/>
      <c r="C5" s="28" t="s">
        <v>6</v>
      </c>
      <c r="D5" s="87" t="s">
        <v>372</v>
      </c>
      <c r="E5" s="28" t="s">
        <v>8</v>
      </c>
      <c r="F5" s="28" t="s">
        <v>9</v>
      </c>
      <c r="G5" s="28" t="s">
        <v>10</v>
      </c>
      <c r="H5" s="28" t="s">
        <v>11</v>
      </c>
      <c r="I5" s="28" t="s">
        <v>12</v>
      </c>
      <c r="J5" s="29" t="s">
        <v>13</v>
      </c>
      <c r="K5" s="29" t="s">
        <v>14</v>
      </c>
      <c r="L5" s="29" t="s">
        <v>15</v>
      </c>
      <c r="M5" s="29" t="s">
        <v>16</v>
      </c>
      <c r="N5" s="29" t="s">
        <v>17</v>
      </c>
      <c r="O5" s="29" t="s">
        <v>12</v>
      </c>
      <c r="P5" s="183"/>
      <c r="Q5" s="183"/>
      <c r="R5" s="30"/>
      <c r="S5" s="30"/>
    </row>
    <row r="6" spans="1:20" ht="26.4" customHeight="1">
      <c r="A6" s="79" t="s">
        <v>319</v>
      </c>
      <c r="B6" s="80" t="s">
        <v>320</v>
      </c>
      <c r="C6" s="81">
        <v>1.5</v>
      </c>
      <c r="D6" s="82">
        <v>2</v>
      </c>
      <c r="E6" s="81">
        <v>5</v>
      </c>
      <c r="F6" s="81">
        <v>5</v>
      </c>
      <c r="G6" s="81">
        <v>1</v>
      </c>
      <c r="H6" s="81">
        <v>0</v>
      </c>
      <c r="I6" s="81">
        <f>80+SUM(C6,D6,E6,F6,G6,H6)</f>
        <v>94.5</v>
      </c>
      <c r="J6" s="81">
        <v>180</v>
      </c>
      <c r="K6" s="81">
        <v>240</v>
      </c>
      <c r="L6" s="81">
        <v>1.6</v>
      </c>
      <c r="M6" s="81">
        <v>0</v>
      </c>
      <c r="N6" s="81">
        <v>0</v>
      </c>
      <c r="O6" s="83">
        <f t="shared" ref="O6:O30" si="0">SUM(J6:N6)</f>
        <v>421.6</v>
      </c>
      <c r="P6" s="84">
        <f t="shared" ref="P6:P30" si="1">I6*0.3+(O6/421.6*100)*0.7</f>
        <v>98.35</v>
      </c>
      <c r="Q6" s="81" t="s">
        <v>20</v>
      </c>
      <c r="R6" s="30"/>
      <c r="S6" s="30"/>
    </row>
    <row r="7" spans="1:20" ht="26.4" customHeight="1">
      <c r="A7" s="79" t="s">
        <v>321</v>
      </c>
      <c r="B7" s="80" t="s">
        <v>322</v>
      </c>
      <c r="C7" s="81">
        <v>1.5</v>
      </c>
      <c r="D7" s="82">
        <v>5</v>
      </c>
      <c r="E7" s="81">
        <v>5</v>
      </c>
      <c r="F7" s="85">
        <v>5</v>
      </c>
      <c r="G7" s="81">
        <v>3.5</v>
      </c>
      <c r="H7" s="81">
        <v>0</v>
      </c>
      <c r="I7" s="81">
        <f>80+SUM(C7,D7,E7,F7,G7,H7)</f>
        <v>100</v>
      </c>
      <c r="J7" s="81">
        <v>290</v>
      </c>
      <c r="K7" s="81">
        <v>0</v>
      </c>
      <c r="L7" s="81">
        <v>33.299999999999997</v>
      </c>
      <c r="M7" s="81">
        <v>0</v>
      </c>
      <c r="N7" s="81">
        <v>0</v>
      </c>
      <c r="O7" s="83">
        <f t="shared" si="0"/>
        <v>323.3</v>
      </c>
      <c r="P7" s="84">
        <f t="shared" si="1"/>
        <v>83.678842504743841</v>
      </c>
      <c r="Q7" s="81" t="s">
        <v>20</v>
      </c>
      <c r="R7" s="30"/>
      <c r="S7" s="30"/>
    </row>
    <row r="8" spans="1:20" ht="26.4" customHeight="1">
      <c r="A8" s="79" t="s">
        <v>323</v>
      </c>
      <c r="B8" s="80" t="s">
        <v>324</v>
      </c>
      <c r="C8" s="81">
        <v>1.5</v>
      </c>
      <c r="D8" s="86">
        <v>0</v>
      </c>
      <c r="E8" s="81">
        <v>0</v>
      </c>
      <c r="F8" s="85">
        <v>5</v>
      </c>
      <c r="G8" s="81">
        <v>3.5</v>
      </c>
      <c r="H8" s="81">
        <v>0</v>
      </c>
      <c r="I8" s="81">
        <f>80+SUM(C8,D8,E8,F8,G8,H8)</f>
        <v>90</v>
      </c>
      <c r="J8" s="81">
        <v>180</v>
      </c>
      <c r="K8" s="81">
        <v>0</v>
      </c>
      <c r="L8" s="81">
        <v>0</v>
      </c>
      <c r="M8" s="81">
        <v>120</v>
      </c>
      <c r="N8" s="81">
        <v>0</v>
      </c>
      <c r="O8" s="83">
        <f t="shared" si="0"/>
        <v>300</v>
      </c>
      <c r="P8" s="84">
        <f t="shared" si="1"/>
        <v>76.81024667931689</v>
      </c>
      <c r="Q8" s="81" t="s">
        <v>20</v>
      </c>
      <c r="R8" s="30"/>
      <c r="S8" s="30"/>
    </row>
    <row r="9" spans="1:20" ht="26.4" customHeight="1">
      <c r="A9" s="79" t="s">
        <v>325</v>
      </c>
      <c r="B9" s="80" t="s">
        <v>326</v>
      </c>
      <c r="C9" s="81">
        <v>1.5</v>
      </c>
      <c r="D9" s="82">
        <v>2</v>
      </c>
      <c r="E9" s="81">
        <v>5</v>
      </c>
      <c r="F9" s="85">
        <v>5</v>
      </c>
      <c r="G9" s="81">
        <v>1.5</v>
      </c>
      <c r="H9" s="81">
        <v>0</v>
      </c>
      <c r="I9" s="81">
        <f>80+SUM(C9,D9,E9,F9,G9,H9)</f>
        <v>95</v>
      </c>
      <c r="J9" s="81">
        <v>220</v>
      </c>
      <c r="K9" s="81">
        <v>0</v>
      </c>
      <c r="L9" s="81">
        <v>5</v>
      </c>
      <c r="M9" s="81">
        <v>60</v>
      </c>
      <c r="N9" s="81">
        <v>0</v>
      </c>
      <c r="O9" s="83">
        <f t="shared" si="0"/>
        <v>285</v>
      </c>
      <c r="P9" s="84">
        <f t="shared" si="1"/>
        <v>75.819734345351037</v>
      </c>
      <c r="Q9" s="81" t="s">
        <v>20</v>
      </c>
      <c r="R9" s="30"/>
      <c r="S9" s="30"/>
      <c r="T9" s="31"/>
    </row>
    <row r="10" spans="1:20" ht="26.4" customHeight="1">
      <c r="A10" s="79" t="s">
        <v>327</v>
      </c>
      <c r="B10" s="80" t="s">
        <v>328</v>
      </c>
      <c r="C10" s="81">
        <v>1.5</v>
      </c>
      <c r="D10" s="82">
        <v>3</v>
      </c>
      <c r="E10" s="81">
        <v>5</v>
      </c>
      <c r="F10" s="85">
        <v>4</v>
      </c>
      <c r="G10" s="81">
        <v>5.5</v>
      </c>
      <c r="H10" s="81">
        <v>0</v>
      </c>
      <c r="I10" s="81">
        <v>100</v>
      </c>
      <c r="J10" s="81">
        <v>60</v>
      </c>
      <c r="K10" s="81">
        <v>66.599999999999994</v>
      </c>
      <c r="L10" s="81">
        <v>140</v>
      </c>
      <c r="M10" s="81">
        <v>0</v>
      </c>
      <c r="N10" s="81">
        <v>0</v>
      </c>
      <c r="O10" s="83">
        <f t="shared" si="0"/>
        <v>266.60000000000002</v>
      </c>
      <c r="P10" s="84">
        <f t="shared" si="1"/>
        <v>74.264705882352928</v>
      </c>
      <c r="Q10" s="81" t="s">
        <v>20</v>
      </c>
      <c r="R10" s="30"/>
      <c r="S10" s="30"/>
    </row>
    <row r="11" spans="1:20" ht="26.4" customHeight="1">
      <c r="A11" s="92" t="s">
        <v>329</v>
      </c>
      <c r="B11" s="93" t="s">
        <v>330</v>
      </c>
      <c r="C11" s="94">
        <v>1.5</v>
      </c>
      <c r="D11" s="95">
        <v>2</v>
      </c>
      <c r="E11" s="94">
        <v>5</v>
      </c>
      <c r="F11" s="96">
        <v>4</v>
      </c>
      <c r="G11" s="94">
        <v>2.5</v>
      </c>
      <c r="H11" s="94">
        <v>0</v>
      </c>
      <c r="I11" s="94">
        <f t="shared" ref="I11:I30" si="2">80+SUM(C11,D11,E11,F11,G11,H11)</f>
        <v>95</v>
      </c>
      <c r="J11" s="94">
        <v>0</v>
      </c>
      <c r="K11" s="94">
        <v>200</v>
      </c>
      <c r="L11" s="94">
        <v>0</v>
      </c>
      <c r="M11" s="94">
        <v>0</v>
      </c>
      <c r="N11" s="94">
        <v>0</v>
      </c>
      <c r="O11" s="97">
        <f t="shared" si="0"/>
        <v>200</v>
      </c>
      <c r="P11" s="98">
        <f t="shared" si="1"/>
        <v>61.706831119544589</v>
      </c>
      <c r="Q11" s="94" t="s">
        <v>27</v>
      </c>
      <c r="R11" s="30"/>
      <c r="S11" s="30"/>
    </row>
    <row r="12" spans="1:20" ht="26.4" customHeight="1">
      <c r="A12" s="92" t="s">
        <v>331</v>
      </c>
      <c r="B12" s="93" t="s">
        <v>332</v>
      </c>
      <c r="C12" s="94">
        <v>1.5</v>
      </c>
      <c r="D12" s="95">
        <v>2</v>
      </c>
      <c r="E12" s="94">
        <v>5</v>
      </c>
      <c r="F12" s="96">
        <v>4</v>
      </c>
      <c r="G12" s="94">
        <v>3.5</v>
      </c>
      <c r="H12" s="94">
        <v>0</v>
      </c>
      <c r="I12" s="94">
        <f t="shared" si="2"/>
        <v>96</v>
      </c>
      <c r="J12" s="94">
        <v>160</v>
      </c>
      <c r="K12" s="94">
        <v>13.5</v>
      </c>
      <c r="L12" s="94">
        <v>17.5</v>
      </c>
      <c r="M12" s="94">
        <v>0</v>
      </c>
      <c r="N12" s="94">
        <v>0</v>
      </c>
      <c r="O12" s="97">
        <f t="shared" si="0"/>
        <v>191</v>
      </c>
      <c r="P12" s="98">
        <f t="shared" si="1"/>
        <v>60.512523719165074</v>
      </c>
      <c r="Q12" s="94" t="s">
        <v>27</v>
      </c>
      <c r="R12" s="30"/>
      <c r="S12" s="30"/>
    </row>
    <row r="13" spans="1:20" ht="26.4" customHeight="1">
      <c r="A13" s="92" t="s">
        <v>335</v>
      </c>
      <c r="B13" s="93" t="s">
        <v>336</v>
      </c>
      <c r="C13" s="94">
        <v>1.5</v>
      </c>
      <c r="D13" s="95">
        <v>0</v>
      </c>
      <c r="E13" s="94">
        <v>0</v>
      </c>
      <c r="F13" s="96">
        <v>4</v>
      </c>
      <c r="G13" s="94">
        <v>4.5</v>
      </c>
      <c r="H13" s="94">
        <v>0</v>
      </c>
      <c r="I13" s="94">
        <f t="shared" si="2"/>
        <v>90</v>
      </c>
      <c r="J13" s="94">
        <v>140</v>
      </c>
      <c r="K13" s="94">
        <v>3</v>
      </c>
      <c r="L13" s="94">
        <v>8.3000000000000007</v>
      </c>
      <c r="M13" s="94">
        <v>20</v>
      </c>
      <c r="N13" s="99" t="s">
        <v>337</v>
      </c>
      <c r="O13" s="97">
        <f t="shared" si="0"/>
        <v>171.3</v>
      </c>
      <c r="P13" s="98">
        <f t="shared" si="1"/>
        <v>55.441650853889939</v>
      </c>
      <c r="Q13" s="94" t="s">
        <v>27</v>
      </c>
      <c r="R13" s="30"/>
      <c r="S13" s="30"/>
    </row>
    <row r="14" spans="1:20" ht="26.4" customHeight="1">
      <c r="A14" s="92" t="s">
        <v>338</v>
      </c>
      <c r="B14" s="93" t="s">
        <v>339</v>
      </c>
      <c r="C14" s="94">
        <v>1.5</v>
      </c>
      <c r="D14" s="95">
        <v>0</v>
      </c>
      <c r="E14" s="94">
        <v>0</v>
      </c>
      <c r="F14" s="96">
        <v>4</v>
      </c>
      <c r="G14" s="94">
        <v>0</v>
      </c>
      <c r="H14" s="94">
        <v>0</v>
      </c>
      <c r="I14" s="94">
        <f t="shared" si="2"/>
        <v>85.5</v>
      </c>
      <c r="J14" s="94">
        <v>60</v>
      </c>
      <c r="K14" s="94">
        <v>51</v>
      </c>
      <c r="L14" s="94">
        <v>5</v>
      </c>
      <c r="M14" s="94">
        <v>40</v>
      </c>
      <c r="N14" s="94">
        <v>0</v>
      </c>
      <c r="O14" s="97">
        <f t="shared" si="0"/>
        <v>156</v>
      </c>
      <c r="P14" s="98">
        <f t="shared" si="1"/>
        <v>51.551328273244778</v>
      </c>
      <c r="Q14" s="94" t="s">
        <v>27</v>
      </c>
      <c r="R14" s="30"/>
      <c r="S14" s="30"/>
    </row>
    <row r="15" spans="1:20" ht="26.4" customHeight="1">
      <c r="A15" s="92" t="s">
        <v>340</v>
      </c>
      <c r="B15" s="93" t="s">
        <v>341</v>
      </c>
      <c r="C15" s="94">
        <v>1.5</v>
      </c>
      <c r="D15" s="95">
        <v>3</v>
      </c>
      <c r="E15" s="94">
        <v>0</v>
      </c>
      <c r="F15" s="96">
        <v>4</v>
      </c>
      <c r="G15" s="94">
        <v>2.5</v>
      </c>
      <c r="H15" s="94">
        <v>0</v>
      </c>
      <c r="I15" s="94">
        <f t="shared" si="2"/>
        <v>91</v>
      </c>
      <c r="J15" s="94">
        <v>70</v>
      </c>
      <c r="K15" s="94">
        <v>0</v>
      </c>
      <c r="L15" s="94">
        <v>51.6</v>
      </c>
      <c r="M15" s="94">
        <v>0</v>
      </c>
      <c r="N15" s="94">
        <v>0</v>
      </c>
      <c r="O15" s="97">
        <f t="shared" si="0"/>
        <v>121.6</v>
      </c>
      <c r="P15" s="98">
        <f t="shared" si="1"/>
        <v>47.489753320683107</v>
      </c>
      <c r="Q15" s="94" t="s">
        <v>27</v>
      </c>
      <c r="R15" s="30"/>
      <c r="S15" s="30"/>
    </row>
    <row r="16" spans="1:20" ht="26.4" customHeight="1">
      <c r="A16" s="92" t="s">
        <v>342</v>
      </c>
      <c r="B16" s="93" t="s">
        <v>343</v>
      </c>
      <c r="C16" s="94">
        <v>1.5</v>
      </c>
      <c r="D16" s="95">
        <v>5</v>
      </c>
      <c r="E16" s="94">
        <v>5</v>
      </c>
      <c r="F16" s="96">
        <v>5</v>
      </c>
      <c r="G16" s="94">
        <v>1</v>
      </c>
      <c r="H16" s="94">
        <v>0</v>
      </c>
      <c r="I16" s="94">
        <f t="shared" si="2"/>
        <v>97.5</v>
      </c>
      <c r="J16" s="94">
        <v>40</v>
      </c>
      <c r="K16" s="94">
        <v>0</v>
      </c>
      <c r="L16" s="94">
        <v>50</v>
      </c>
      <c r="M16" s="94">
        <v>0</v>
      </c>
      <c r="N16" s="94">
        <v>0</v>
      </c>
      <c r="O16" s="97">
        <f t="shared" si="0"/>
        <v>90</v>
      </c>
      <c r="P16" s="98">
        <f t="shared" si="1"/>
        <v>44.193074003795061</v>
      </c>
      <c r="Q16" s="94" t="s">
        <v>27</v>
      </c>
      <c r="R16" s="30"/>
      <c r="S16" s="30"/>
    </row>
    <row r="17" spans="1:19" ht="26.4" customHeight="1">
      <c r="A17" s="92" t="s">
        <v>344</v>
      </c>
      <c r="B17" s="93" t="s">
        <v>345</v>
      </c>
      <c r="C17" s="94">
        <v>1.5</v>
      </c>
      <c r="D17" s="95">
        <v>5</v>
      </c>
      <c r="E17" s="94">
        <v>0</v>
      </c>
      <c r="F17" s="96">
        <v>4</v>
      </c>
      <c r="G17" s="94">
        <v>1</v>
      </c>
      <c r="H17" s="94">
        <v>3</v>
      </c>
      <c r="I17" s="94">
        <f t="shared" si="2"/>
        <v>94.5</v>
      </c>
      <c r="J17" s="94">
        <v>40</v>
      </c>
      <c r="K17" s="94">
        <v>0</v>
      </c>
      <c r="L17" s="94">
        <v>51.6</v>
      </c>
      <c r="M17" s="94">
        <v>0</v>
      </c>
      <c r="N17" s="94">
        <v>0</v>
      </c>
      <c r="O17" s="97">
        <f t="shared" si="0"/>
        <v>91.6</v>
      </c>
      <c r="P17" s="98">
        <f t="shared" si="1"/>
        <v>43.558728652751419</v>
      </c>
      <c r="Q17" s="94" t="s">
        <v>27</v>
      </c>
      <c r="R17" s="30"/>
      <c r="S17" s="30"/>
    </row>
    <row r="18" spans="1:19" ht="26.4" customHeight="1">
      <c r="A18" s="92" t="s">
        <v>346</v>
      </c>
      <c r="B18" s="93" t="s">
        <v>347</v>
      </c>
      <c r="C18" s="94">
        <v>1.5</v>
      </c>
      <c r="D18" s="95">
        <v>2</v>
      </c>
      <c r="E18" s="94">
        <v>0</v>
      </c>
      <c r="F18" s="96">
        <v>4</v>
      </c>
      <c r="G18" s="94">
        <v>0</v>
      </c>
      <c r="H18" s="94">
        <v>0</v>
      </c>
      <c r="I18" s="94">
        <f t="shared" si="2"/>
        <v>87.5</v>
      </c>
      <c r="J18" s="94">
        <v>60</v>
      </c>
      <c r="K18" s="94">
        <v>0</v>
      </c>
      <c r="L18" s="94">
        <v>0</v>
      </c>
      <c r="M18" s="94">
        <v>0</v>
      </c>
      <c r="N18" s="94">
        <v>0</v>
      </c>
      <c r="O18" s="97">
        <f t="shared" si="0"/>
        <v>60</v>
      </c>
      <c r="P18" s="98">
        <f t="shared" si="1"/>
        <v>36.212049335863377</v>
      </c>
      <c r="Q18" s="94" t="s">
        <v>27</v>
      </c>
      <c r="R18" s="30"/>
      <c r="S18" s="30"/>
    </row>
    <row r="19" spans="1:19" ht="26.4" customHeight="1">
      <c r="A19" s="92" t="s">
        <v>348</v>
      </c>
      <c r="B19" s="93" t="s">
        <v>349</v>
      </c>
      <c r="C19" s="94">
        <v>1.5</v>
      </c>
      <c r="D19" s="95">
        <v>0</v>
      </c>
      <c r="E19" s="94">
        <v>0</v>
      </c>
      <c r="F19" s="96">
        <v>4</v>
      </c>
      <c r="G19" s="94">
        <v>5</v>
      </c>
      <c r="H19" s="94">
        <v>0</v>
      </c>
      <c r="I19" s="94">
        <f t="shared" si="2"/>
        <v>90.5</v>
      </c>
      <c r="J19" s="94">
        <v>50</v>
      </c>
      <c r="K19" s="94">
        <v>0</v>
      </c>
      <c r="L19" s="94">
        <v>0</v>
      </c>
      <c r="M19" s="94">
        <v>0</v>
      </c>
      <c r="N19" s="94">
        <v>0</v>
      </c>
      <c r="O19" s="97">
        <f t="shared" si="0"/>
        <v>50</v>
      </c>
      <c r="P19" s="98">
        <f t="shared" si="1"/>
        <v>35.451707779886149</v>
      </c>
      <c r="Q19" s="94" t="s">
        <v>27</v>
      </c>
      <c r="R19" s="30"/>
      <c r="S19" s="30"/>
    </row>
    <row r="20" spans="1:19" ht="26.4" customHeight="1">
      <c r="A20" s="92" t="s">
        <v>350</v>
      </c>
      <c r="B20" s="93" t="s">
        <v>351</v>
      </c>
      <c r="C20" s="94">
        <v>0</v>
      </c>
      <c r="D20" s="95">
        <v>0</v>
      </c>
      <c r="E20" s="94">
        <v>0</v>
      </c>
      <c r="F20" s="96">
        <v>4</v>
      </c>
      <c r="G20" s="94">
        <v>0</v>
      </c>
      <c r="H20" s="94">
        <v>0</v>
      </c>
      <c r="I20" s="94">
        <f t="shared" si="2"/>
        <v>84</v>
      </c>
      <c r="J20" s="94">
        <v>0</v>
      </c>
      <c r="K20" s="94">
        <v>48</v>
      </c>
      <c r="L20" s="94">
        <v>3</v>
      </c>
      <c r="M20" s="94">
        <v>0</v>
      </c>
      <c r="N20" s="94">
        <v>0</v>
      </c>
      <c r="O20" s="97">
        <f t="shared" si="0"/>
        <v>51</v>
      </c>
      <c r="P20" s="98">
        <f t="shared" si="1"/>
        <v>33.667741935483868</v>
      </c>
      <c r="Q20" s="94" t="s">
        <v>27</v>
      </c>
      <c r="R20" s="30"/>
      <c r="S20" s="30"/>
    </row>
    <row r="21" spans="1:19" ht="26.4" customHeight="1">
      <c r="A21" s="92" t="s">
        <v>352</v>
      </c>
      <c r="B21" s="93" t="s">
        <v>353</v>
      </c>
      <c r="C21" s="94">
        <v>1.5</v>
      </c>
      <c r="D21" s="95">
        <v>3</v>
      </c>
      <c r="E21" s="94">
        <v>0</v>
      </c>
      <c r="F21" s="96">
        <v>4</v>
      </c>
      <c r="G21" s="94">
        <v>4.5</v>
      </c>
      <c r="H21" s="94">
        <v>0</v>
      </c>
      <c r="I21" s="94">
        <f t="shared" si="2"/>
        <v>93</v>
      </c>
      <c r="J21" s="94">
        <v>30</v>
      </c>
      <c r="K21" s="94">
        <v>0</v>
      </c>
      <c r="L21" s="94">
        <v>0</v>
      </c>
      <c r="M21" s="94">
        <v>0</v>
      </c>
      <c r="N21" s="94">
        <v>0</v>
      </c>
      <c r="O21" s="97">
        <f t="shared" si="0"/>
        <v>30</v>
      </c>
      <c r="P21" s="98">
        <f t="shared" si="1"/>
        <v>32.881024667931683</v>
      </c>
      <c r="Q21" s="94" t="s">
        <v>27</v>
      </c>
      <c r="R21" s="30"/>
      <c r="S21" s="30"/>
    </row>
    <row r="22" spans="1:19" ht="26.4" customHeight="1">
      <c r="A22" s="92" t="s">
        <v>354</v>
      </c>
      <c r="B22" s="93" t="s">
        <v>355</v>
      </c>
      <c r="C22" s="94">
        <v>1.5</v>
      </c>
      <c r="D22" s="95">
        <v>2</v>
      </c>
      <c r="E22" s="94">
        <v>0</v>
      </c>
      <c r="F22" s="96">
        <v>4</v>
      </c>
      <c r="G22" s="94">
        <v>6</v>
      </c>
      <c r="H22" s="94">
        <v>0</v>
      </c>
      <c r="I22" s="94">
        <f t="shared" si="2"/>
        <v>93.5</v>
      </c>
      <c r="J22" s="94">
        <v>20</v>
      </c>
      <c r="K22" s="94">
        <v>0</v>
      </c>
      <c r="L22" s="94">
        <v>0</v>
      </c>
      <c r="M22" s="94">
        <v>0</v>
      </c>
      <c r="N22" s="94">
        <v>0</v>
      </c>
      <c r="O22" s="97">
        <f t="shared" si="0"/>
        <v>20</v>
      </c>
      <c r="P22" s="98">
        <f t="shared" si="1"/>
        <v>31.37068311195446</v>
      </c>
      <c r="Q22" s="94" t="s">
        <v>27</v>
      </c>
      <c r="R22" s="30"/>
      <c r="S22" s="30"/>
    </row>
    <row r="23" spans="1:19" ht="26.4" customHeight="1">
      <c r="A23" s="92" t="s">
        <v>356</v>
      </c>
      <c r="B23" s="93" t="s">
        <v>357</v>
      </c>
      <c r="C23" s="94">
        <v>1.5</v>
      </c>
      <c r="D23" s="95">
        <v>5</v>
      </c>
      <c r="E23" s="94">
        <v>0</v>
      </c>
      <c r="F23" s="96">
        <v>4</v>
      </c>
      <c r="G23" s="94">
        <v>2</v>
      </c>
      <c r="H23" s="94">
        <v>0</v>
      </c>
      <c r="I23" s="94">
        <f t="shared" si="2"/>
        <v>92.5</v>
      </c>
      <c r="J23" s="94">
        <v>20</v>
      </c>
      <c r="K23" s="94">
        <v>0</v>
      </c>
      <c r="L23" s="94">
        <v>0</v>
      </c>
      <c r="M23" s="94">
        <v>0</v>
      </c>
      <c r="N23" s="94">
        <v>0</v>
      </c>
      <c r="O23" s="97">
        <f t="shared" si="0"/>
        <v>20</v>
      </c>
      <c r="P23" s="98">
        <f t="shared" si="1"/>
        <v>31.070683111954459</v>
      </c>
      <c r="Q23" s="94" t="s">
        <v>27</v>
      </c>
      <c r="R23" s="30"/>
      <c r="S23" s="30"/>
    </row>
    <row r="24" spans="1:19" ht="26.4" customHeight="1">
      <c r="A24" s="92" t="s">
        <v>358</v>
      </c>
      <c r="B24" s="93" t="s">
        <v>359</v>
      </c>
      <c r="C24" s="94">
        <v>1.5</v>
      </c>
      <c r="D24" s="95">
        <v>2</v>
      </c>
      <c r="E24" s="94">
        <v>0</v>
      </c>
      <c r="F24" s="96">
        <v>4</v>
      </c>
      <c r="G24" s="94">
        <v>0</v>
      </c>
      <c r="H24" s="94">
        <v>3</v>
      </c>
      <c r="I24" s="94">
        <f t="shared" si="2"/>
        <v>90.5</v>
      </c>
      <c r="J24" s="94">
        <v>20</v>
      </c>
      <c r="K24" s="94">
        <v>0</v>
      </c>
      <c r="L24" s="94">
        <v>0</v>
      </c>
      <c r="M24" s="94">
        <v>0</v>
      </c>
      <c r="N24" s="94">
        <v>0</v>
      </c>
      <c r="O24" s="97">
        <f t="shared" si="0"/>
        <v>20</v>
      </c>
      <c r="P24" s="98">
        <f t="shared" si="1"/>
        <v>30.470683111954457</v>
      </c>
      <c r="Q24" s="94" t="s">
        <v>27</v>
      </c>
      <c r="R24" s="30"/>
      <c r="S24" s="30"/>
    </row>
    <row r="25" spans="1:19" ht="26.4" customHeight="1">
      <c r="A25" s="92" t="s">
        <v>360</v>
      </c>
      <c r="B25" s="93" t="s">
        <v>361</v>
      </c>
      <c r="C25" s="94">
        <v>1.5</v>
      </c>
      <c r="D25" s="95">
        <v>2</v>
      </c>
      <c r="E25" s="94">
        <v>0</v>
      </c>
      <c r="F25" s="96">
        <v>4</v>
      </c>
      <c r="G25" s="94">
        <v>1</v>
      </c>
      <c r="H25" s="94">
        <v>0</v>
      </c>
      <c r="I25" s="94">
        <f t="shared" si="2"/>
        <v>88.5</v>
      </c>
      <c r="J25" s="94">
        <v>20</v>
      </c>
      <c r="K25" s="94">
        <v>3.04</v>
      </c>
      <c r="L25" s="94">
        <v>0</v>
      </c>
      <c r="M25" s="94">
        <v>0</v>
      </c>
      <c r="N25" s="94">
        <v>0</v>
      </c>
      <c r="O25" s="97">
        <f t="shared" si="0"/>
        <v>23.04</v>
      </c>
      <c r="P25" s="98">
        <f t="shared" si="1"/>
        <v>30.375426944971537</v>
      </c>
      <c r="Q25" s="94" t="s">
        <v>27</v>
      </c>
      <c r="R25" s="30"/>
      <c r="S25" s="30"/>
    </row>
    <row r="26" spans="1:19" ht="26.4" customHeight="1">
      <c r="A26" s="92" t="s">
        <v>362</v>
      </c>
      <c r="B26" s="93" t="s">
        <v>363</v>
      </c>
      <c r="C26" s="94">
        <v>1.5</v>
      </c>
      <c r="D26" s="95">
        <v>2</v>
      </c>
      <c r="E26" s="94">
        <v>0</v>
      </c>
      <c r="F26" s="96">
        <v>3</v>
      </c>
      <c r="G26" s="94">
        <v>1</v>
      </c>
      <c r="H26" s="94">
        <v>0</v>
      </c>
      <c r="I26" s="94">
        <f t="shared" si="2"/>
        <v>87.5</v>
      </c>
      <c r="J26" s="94">
        <v>20</v>
      </c>
      <c r="K26" s="94">
        <v>0</v>
      </c>
      <c r="L26" s="94">
        <v>0</v>
      </c>
      <c r="M26" s="94">
        <v>0</v>
      </c>
      <c r="N26" s="94">
        <v>0</v>
      </c>
      <c r="O26" s="97">
        <f t="shared" si="0"/>
        <v>20</v>
      </c>
      <c r="P26" s="98">
        <f t="shared" si="1"/>
        <v>29.570683111954459</v>
      </c>
      <c r="Q26" s="197" t="s">
        <v>379</v>
      </c>
      <c r="R26" s="30"/>
      <c r="S26" s="30"/>
    </row>
    <row r="27" spans="1:19" ht="26.4" customHeight="1">
      <c r="A27" s="100" t="s">
        <v>364</v>
      </c>
      <c r="B27" s="101" t="s">
        <v>365</v>
      </c>
      <c r="C27" s="102">
        <v>1.5</v>
      </c>
      <c r="D27" s="103">
        <v>0</v>
      </c>
      <c r="E27" s="102">
        <v>0</v>
      </c>
      <c r="F27" s="104">
        <v>3</v>
      </c>
      <c r="G27" s="102">
        <v>0</v>
      </c>
      <c r="H27" s="102">
        <v>0</v>
      </c>
      <c r="I27" s="102">
        <f t="shared" si="2"/>
        <v>84.5</v>
      </c>
      <c r="J27" s="102">
        <v>0</v>
      </c>
      <c r="K27" s="102">
        <v>0.75</v>
      </c>
      <c r="L27" s="102">
        <v>0</v>
      </c>
      <c r="M27" s="102">
        <v>0</v>
      </c>
      <c r="N27" s="102">
        <v>0</v>
      </c>
      <c r="O27" s="105">
        <f t="shared" si="0"/>
        <v>0.75</v>
      </c>
      <c r="P27" s="106">
        <f t="shared" si="1"/>
        <v>25.474525616698291</v>
      </c>
      <c r="Q27" s="102" t="s">
        <v>46</v>
      </c>
      <c r="R27" s="30"/>
      <c r="S27" s="30"/>
    </row>
    <row r="28" spans="1:19" ht="26.4" customHeight="1">
      <c r="A28" s="100" t="s">
        <v>366</v>
      </c>
      <c r="B28" s="101" t="s">
        <v>367</v>
      </c>
      <c r="C28" s="102">
        <v>1.5</v>
      </c>
      <c r="D28" s="103">
        <v>0</v>
      </c>
      <c r="E28" s="102">
        <v>0</v>
      </c>
      <c r="F28" s="104">
        <v>3</v>
      </c>
      <c r="G28" s="102">
        <v>0</v>
      </c>
      <c r="H28" s="102">
        <v>0</v>
      </c>
      <c r="I28" s="102">
        <f t="shared" si="2"/>
        <v>84.5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5">
        <f t="shared" si="0"/>
        <v>0</v>
      </c>
      <c r="P28" s="106">
        <f t="shared" si="1"/>
        <v>25.349999999999998</v>
      </c>
      <c r="Q28" s="102" t="s">
        <v>46</v>
      </c>
      <c r="R28" s="30"/>
      <c r="S28" s="30"/>
    </row>
    <row r="29" spans="1:19" ht="26.4" customHeight="1">
      <c r="A29" s="107" t="s">
        <v>368</v>
      </c>
      <c r="B29" s="108" t="s">
        <v>369</v>
      </c>
      <c r="C29" s="109">
        <v>1.5</v>
      </c>
      <c r="D29" s="110">
        <v>0</v>
      </c>
      <c r="E29" s="109">
        <v>0</v>
      </c>
      <c r="F29" s="111">
        <v>3</v>
      </c>
      <c r="G29" s="109">
        <v>0</v>
      </c>
      <c r="H29" s="109">
        <v>0</v>
      </c>
      <c r="I29" s="109">
        <f t="shared" si="2"/>
        <v>84.5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12">
        <f t="shared" si="0"/>
        <v>0</v>
      </c>
      <c r="P29" s="106">
        <f t="shared" si="1"/>
        <v>25.349999999999998</v>
      </c>
      <c r="Q29" s="102" t="s">
        <v>46</v>
      </c>
      <c r="R29" s="30"/>
      <c r="S29" s="30"/>
    </row>
    <row r="30" spans="1:19" ht="26.4" customHeight="1">
      <c r="A30" s="100" t="s">
        <v>370</v>
      </c>
      <c r="B30" s="101" t="s">
        <v>371</v>
      </c>
      <c r="C30" s="102">
        <v>1.5</v>
      </c>
      <c r="D30" s="103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f t="shared" si="2"/>
        <v>81.5</v>
      </c>
      <c r="J30" s="102">
        <v>120</v>
      </c>
      <c r="K30" s="102">
        <v>20</v>
      </c>
      <c r="L30" s="102">
        <v>22.5</v>
      </c>
      <c r="M30" s="102">
        <v>0</v>
      </c>
      <c r="N30" s="102">
        <v>0</v>
      </c>
      <c r="O30" s="105">
        <f t="shared" si="0"/>
        <v>162.5</v>
      </c>
      <c r="P30" s="106">
        <f t="shared" si="1"/>
        <v>51.43055028462998</v>
      </c>
      <c r="Q30" s="102" t="s">
        <v>46</v>
      </c>
      <c r="R30" s="30"/>
      <c r="S30" s="30"/>
    </row>
    <row r="31" spans="1:19" ht="26.4" customHeight="1">
      <c r="A31" s="100" t="s">
        <v>333</v>
      </c>
      <c r="B31" s="101" t="s">
        <v>334</v>
      </c>
      <c r="C31" s="102">
        <v>1.5</v>
      </c>
      <c r="D31" s="103">
        <v>2</v>
      </c>
      <c r="E31" s="102">
        <v>0</v>
      </c>
      <c r="F31" s="104">
        <v>4</v>
      </c>
      <c r="G31" s="102">
        <v>4</v>
      </c>
      <c r="H31" s="102">
        <v>3</v>
      </c>
      <c r="I31" s="102">
        <f>80+SUM(C31,D31,E31,F31,G31,H31)</f>
        <v>94.5</v>
      </c>
      <c r="J31" s="102">
        <v>120</v>
      </c>
      <c r="K31" s="102">
        <v>0</v>
      </c>
      <c r="L31" s="102">
        <v>53.3</v>
      </c>
      <c r="M31" s="102">
        <v>0</v>
      </c>
      <c r="N31" s="102">
        <v>0</v>
      </c>
      <c r="O31" s="105">
        <f>SUM(J31:N31)</f>
        <v>173.3</v>
      </c>
      <c r="P31" s="106">
        <f>I31*0.3+(O31/421.6*100)*0.7</f>
        <v>57.12371916508539</v>
      </c>
      <c r="Q31" s="198" t="s">
        <v>378</v>
      </c>
      <c r="R31" s="30"/>
      <c r="S31" s="30"/>
    </row>
    <row r="32" spans="1:19">
      <c r="Q32" s="31"/>
    </row>
  </sheetData>
  <mergeCells count="9">
    <mergeCell ref="O3:Q3"/>
    <mergeCell ref="A2:Q2"/>
    <mergeCell ref="A3:C3"/>
    <mergeCell ref="A4:A5"/>
    <mergeCell ref="B4:B5"/>
    <mergeCell ref="C4:I4"/>
    <mergeCell ref="J4:O4"/>
    <mergeCell ref="P4:P5"/>
    <mergeCell ref="Q4:Q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机械工程</vt:lpstr>
      <vt:lpstr>机械</vt:lpstr>
      <vt:lpstr>材料加工&amp;焊接</vt:lpstr>
      <vt:lpstr>材料与化工</vt:lpstr>
      <vt:lpstr>航空宇航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Zhuying Hu</cp:lastModifiedBy>
  <dcterms:created xsi:type="dcterms:W3CDTF">2015-06-05T18:19:34Z</dcterms:created>
  <dcterms:modified xsi:type="dcterms:W3CDTF">2024-03-20T14:12:33Z</dcterms:modified>
</cp:coreProperties>
</file>